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inaMaksutova\Documents\WEB_IR\databook\"/>
    </mc:Choice>
  </mc:AlternateContent>
  <xr:revisionPtr revIDLastSave="0" documentId="13_ncr:1_{DF272239-3E75-40AC-94B6-860186FFCBAB}" xr6:coauthVersionLast="47" xr6:coauthVersionMax="47" xr10:uidLastSave="{00000000-0000-0000-0000-000000000000}"/>
  <bookViews>
    <workbookView xWindow="-28920" yWindow="-120" windowWidth="29040" windowHeight="15840" activeTab="5" xr2:uid="{00000000-000D-0000-FFFF-FFFF00000000}"/>
  </bookViews>
  <sheets>
    <sheet name="Contents " sheetId="1" r:id="rId1"/>
    <sheet name="BS" sheetId="2" r:id="rId2"/>
    <sheet name="Pnl" sheetId="3" r:id="rId3"/>
    <sheet name="CF" sheetId="4" r:id="rId4"/>
    <sheet name="Ключевые фин показатели" sheetId="5" r:id="rId5"/>
    <sheet name="Ключевые Опер. показатели " sheetId="6" r:id="rId6"/>
    <sheet name="Disclaimer 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2Lie9HGwMfBtffOCvk8vNy1y7RVFH0I/qPravLjRmoE="/>
    </ext>
  </extLst>
</workbook>
</file>

<file path=xl/calcChain.xml><?xml version="1.0" encoding="utf-8"?>
<calcChain xmlns="http://schemas.openxmlformats.org/spreadsheetml/2006/main">
  <c r="L38" i="5" l="1"/>
  <c r="L7" i="5"/>
  <c r="L44" i="5"/>
  <c r="L31" i="5"/>
  <c r="L11" i="5"/>
  <c r="M49" i="4"/>
  <c r="M52" i="4" s="1"/>
  <c r="M15" i="4"/>
  <c r="M24" i="4" s="1"/>
  <c r="M46" i="4"/>
  <c r="M35" i="4"/>
  <c r="M12" i="3"/>
  <c r="M8" i="3"/>
  <c r="M25" i="3"/>
  <c r="M45" i="2"/>
  <c r="M36" i="2"/>
  <c r="M39" i="2" s="1"/>
  <c r="M46" i="2" s="1"/>
  <c r="M35" i="2"/>
  <c r="M30" i="2"/>
  <c r="M31" i="2" s="1"/>
  <c r="L42" i="5" l="1"/>
  <c r="L23" i="5"/>
  <c r="L29" i="5" s="1"/>
  <c r="L52" i="5"/>
  <c r="L27" i="5"/>
  <c r="M13" i="3"/>
  <c r="M17" i="3" s="1"/>
  <c r="M21" i="3" s="1"/>
  <c r="M26" i="3" s="1"/>
  <c r="M47" i="2"/>
  <c r="M20" i="2" l="1"/>
  <c r="M13" i="2"/>
  <c r="AB44" i="5"/>
  <c r="Z44" i="5"/>
  <c r="T44" i="5"/>
  <c r="R44" i="5"/>
  <c r="J44" i="5"/>
  <c r="H44" i="5"/>
  <c r="F44" i="5"/>
  <c r="D44" i="5"/>
  <c r="Z42" i="5"/>
  <c r="X42" i="5"/>
  <c r="D42" i="5"/>
  <c r="AB38" i="5"/>
  <c r="AB42" i="5" s="1"/>
  <c r="Z38" i="5"/>
  <c r="X38" i="5"/>
  <c r="T38" i="5"/>
  <c r="T42" i="5" s="1"/>
  <c r="R38" i="5"/>
  <c r="R42" i="5" s="1"/>
  <c r="P38" i="5"/>
  <c r="P42" i="5" s="1"/>
  <c r="J38" i="5"/>
  <c r="J42" i="5" s="1"/>
  <c r="H38" i="5"/>
  <c r="H42" i="5" s="1"/>
  <c r="F38" i="5"/>
  <c r="F42" i="5" s="1"/>
  <c r="D38" i="5"/>
  <c r="Z31" i="5"/>
  <c r="X31" i="5"/>
  <c r="T31" i="5"/>
  <c r="R31" i="5"/>
  <c r="P31" i="5"/>
  <c r="J31" i="5"/>
  <c r="J33" i="5" s="1"/>
  <c r="H31" i="5"/>
  <c r="F31" i="5"/>
  <c r="D31" i="5"/>
  <c r="J27" i="5"/>
  <c r="D27" i="5"/>
  <c r="AB23" i="5"/>
  <c r="AB29" i="5" s="1"/>
  <c r="H20" i="5"/>
  <c r="AB11" i="5"/>
  <c r="AB27" i="5" s="1"/>
  <c r="Z11" i="5"/>
  <c r="Z23" i="5" s="1"/>
  <c r="X11" i="5"/>
  <c r="X23" i="5" s="1"/>
  <c r="T11" i="5"/>
  <c r="T23" i="5" s="1"/>
  <c r="T29" i="5" s="1"/>
  <c r="R11" i="5"/>
  <c r="R27" i="5" s="1"/>
  <c r="P11" i="5"/>
  <c r="P27" i="5" s="1"/>
  <c r="J11" i="5"/>
  <c r="J23" i="5" s="1"/>
  <c r="J29" i="5" s="1"/>
  <c r="H11" i="5"/>
  <c r="H27" i="5" s="1"/>
  <c r="F11" i="5"/>
  <c r="F27" i="5" s="1"/>
  <c r="D11" i="5"/>
  <c r="D23" i="5" s="1"/>
  <c r="AB7" i="5"/>
  <c r="Z7" i="5"/>
  <c r="X7" i="5"/>
  <c r="T7" i="5"/>
  <c r="R7" i="5"/>
  <c r="P7" i="5"/>
  <c r="J7" i="5"/>
  <c r="H7" i="5"/>
  <c r="F7" i="5"/>
  <c r="D7" i="5"/>
  <c r="AC46" i="4"/>
  <c r="AA46" i="4"/>
  <c r="Y46" i="4"/>
  <c r="U46" i="4"/>
  <c r="S46" i="4"/>
  <c r="Q46" i="4"/>
  <c r="K46" i="4"/>
  <c r="I46" i="4"/>
  <c r="G46" i="4"/>
  <c r="E46" i="4"/>
  <c r="AC35" i="4"/>
  <c r="AA35" i="4"/>
  <c r="Y35" i="4"/>
  <c r="U35" i="4"/>
  <c r="S35" i="4"/>
  <c r="Q35" i="4"/>
  <c r="K35" i="4"/>
  <c r="I35" i="4"/>
  <c r="G35" i="4"/>
  <c r="E35" i="4"/>
  <c r="AC24" i="4"/>
  <c r="AC49" i="4" s="1"/>
  <c r="AC52" i="4" s="1"/>
  <c r="AA24" i="4"/>
  <c r="AA49" i="4" s="1"/>
  <c r="AA52" i="4" s="1"/>
  <c r="Y24" i="4"/>
  <c r="S24" i="4"/>
  <c r="Q24" i="4"/>
  <c r="K24" i="4"/>
  <c r="I24" i="4"/>
  <c r="G24" i="4"/>
  <c r="G49" i="4" s="1"/>
  <c r="G52" i="4" s="1"/>
  <c r="E24" i="4"/>
  <c r="E49" i="4" s="1"/>
  <c r="E52" i="4" s="1"/>
  <c r="U12" i="4"/>
  <c r="U24" i="4" s="1"/>
  <c r="U49" i="4" s="1"/>
  <c r="U52" i="4" s="1"/>
  <c r="AC25" i="3"/>
  <c r="U25" i="3"/>
  <c r="K25" i="3"/>
  <c r="AC15" i="3"/>
  <c r="Q13" i="3"/>
  <c r="Q17" i="3" s="1"/>
  <c r="Q21" i="3" s="1"/>
  <c r="Q26" i="3" s="1"/>
  <c r="AC11" i="3"/>
  <c r="AC8" i="3"/>
  <c r="AC13" i="3" s="1"/>
  <c r="AC17" i="3" s="1"/>
  <c r="AC21" i="3" s="1"/>
  <c r="AC26" i="3" s="1"/>
  <c r="AA8" i="3"/>
  <c r="AA13" i="3" s="1"/>
  <c r="AA17" i="3" s="1"/>
  <c r="AA21" i="3" s="1"/>
  <c r="AA26" i="3" s="1"/>
  <c r="Y8" i="3"/>
  <c r="Y13" i="3" s="1"/>
  <c r="Y17" i="3" s="1"/>
  <c r="Y21" i="3" s="1"/>
  <c r="Y26" i="3" s="1"/>
  <c r="U8" i="3"/>
  <c r="U13" i="3" s="1"/>
  <c r="U17" i="3" s="1"/>
  <c r="U21" i="3" s="1"/>
  <c r="U26" i="3" s="1"/>
  <c r="S8" i="3"/>
  <c r="S13" i="3" s="1"/>
  <c r="S17" i="3" s="1"/>
  <c r="S21" i="3" s="1"/>
  <c r="S26" i="3" s="1"/>
  <c r="Q8" i="3"/>
  <c r="K8" i="3"/>
  <c r="K13" i="3" s="1"/>
  <c r="K17" i="3" s="1"/>
  <c r="K21" i="3" s="1"/>
  <c r="K26" i="3" s="1"/>
  <c r="I8" i="3"/>
  <c r="I13" i="3" s="1"/>
  <c r="I17" i="3" s="1"/>
  <c r="I21" i="3" s="1"/>
  <c r="I26" i="3" s="1"/>
  <c r="G8" i="3"/>
  <c r="G13" i="3" s="1"/>
  <c r="G17" i="3" s="1"/>
  <c r="G21" i="3" s="1"/>
  <c r="G26" i="3" s="1"/>
  <c r="E8" i="3"/>
  <c r="E13" i="3" s="1"/>
  <c r="E17" i="3" s="1"/>
  <c r="E21" i="3" s="1"/>
  <c r="E26" i="3" s="1"/>
  <c r="W45" i="2"/>
  <c r="S45" i="2"/>
  <c r="Q45" i="2"/>
  <c r="I45" i="2"/>
  <c r="G45" i="2"/>
  <c r="E45" i="2"/>
  <c r="E46" i="2" s="1"/>
  <c r="Y44" i="2"/>
  <c r="Y45" i="2" s="1"/>
  <c r="Y46" i="2" s="1"/>
  <c r="Y39" i="2"/>
  <c r="W39" i="2"/>
  <c r="W46" i="2" s="1"/>
  <c r="S39" i="2"/>
  <c r="S46" i="2" s="1"/>
  <c r="Q39" i="2"/>
  <c r="Q46" i="2" s="1"/>
  <c r="I39" i="2"/>
  <c r="G39" i="2"/>
  <c r="G46" i="2" s="1"/>
  <c r="Q31" i="2"/>
  <c r="Y30" i="2"/>
  <c r="Y31" i="2" s="1"/>
  <c r="W30" i="2"/>
  <c r="W31" i="2" s="1"/>
  <c r="S30" i="2"/>
  <c r="S31" i="2" s="1"/>
  <c r="Q30" i="2"/>
  <c r="I30" i="2"/>
  <c r="I31" i="2" s="1"/>
  <c r="G30" i="2"/>
  <c r="G31" i="2" s="1"/>
  <c r="G47" i="2" s="1"/>
  <c r="E30" i="2"/>
  <c r="E31" i="2" s="1"/>
  <c r="G21" i="2"/>
  <c r="Y20" i="2"/>
  <c r="W20" i="2"/>
  <c r="S20" i="2"/>
  <c r="Q20" i="2"/>
  <c r="I20" i="2"/>
  <c r="G20" i="2"/>
  <c r="E20" i="2"/>
  <c r="Y13" i="2"/>
  <c r="W13" i="2"/>
  <c r="S13" i="2"/>
  <c r="Q13" i="2"/>
  <c r="Q21" i="2" s="1"/>
  <c r="I13" i="2"/>
  <c r="G13" i="2"/>
  <c r="E13" i="2"/>
  <c r="X27" i="5" l="1"/>
  <c r="X29" i="5"/>
  <c r="Z27" i="5"/>
  <c r="D52" i="5"/>
  <c r="D29" i="5"/>
  <c r="F52" i="5"/>
  <c r="F23" i="5"/>
  <c r="F29" i="5" s="1"/>
  <c r="H52" i="5"/>
  <c r="Z29" i="5"/>
  <c r="H23" i="5"/>
  <c r="H29" i="5" s="1"/>
  <c r="J52" i="5"/>
  <c r="I49" i="4"/>
  <c r="I52" i="4" s="1"/>
  <c r="K49" i="4"/>
  <c r="K52" i="4" s="1"/>
  <c r="Q49" i="4"/>
  <c r="S49" i="4"/>
  <c r="S52" i="4" s="1"/>
  <c r="Y49" i="4"/>
  <c r="Y52" i="4" s="1"/>
  <c r="I46" i="2"/>
  <c r="Q47" i="2"/>
  <c r="E21" i="2"/>
  <c r="I47" i="2"/>
  <c r="S21" i="2"/>
  <c r="W21" i="2"/>
  <c r="I21" i="2"/>
  <c r="Y21" i="2"/>
  <c r="E47" i="2"/>
  <c r="W47" i="2"/>
  <c r="Y47" i="2"/>
  <c r="M21" i="2"/>
  <c r="S47" i="2"/>
  <c r="T27" i="5"/>
  <c r="P23" i="5"/>
  <c r="P29" i="5" s="1"/>
  <c r="R23" i="5"/>
  <c r="R29" i="5" s="1"/>
</calcChain>
</file>

<file path=xl/sharedStrings.xml><?xml version="1.0" encoding="utf-8"?>
<sst xmlns="http://schemas.openxmlformats.org/spreadsheetml/2006/main" count="419" uniqueCount="142">
  <si>
    <t>Отчет о финансовом положении</t>
  </si>
  <si>
    <t>Отчет о прибыли или убытке</t>
  </si>
  <si>
    <t>Отчет о движении денежных средств</t>
  </si>
  <si>
    <t xml:space="preserve">Ключевые финансовые показатели </t>
  </si>
  <si>
    <t xml:space="preserve">Ключевые операционные показатели </t>
  </si>
  <si>
    <t xml:space="preserve">Ограничение ответственности </t>
  </si>
  <si>
    <t xml:space="preserve"> Отчет о финансовом положении</t>
  </si>
  <si>
    <t xml:space="preserve"> </t>
  </si>
  <si>
    <t>в тыс. руб</t>
  </si>
  <si>
    <t>АКТИВЫ</t>
  </si>
  <si>
    <t>Внеоборотные активы</t>
  </si>
  <si>
    <t>Основные средства</t>
  </si>
  <si>
    <t>Нематериальные активы</t>
  </si>
  <si>
    <t>Прочие внеоборотные активы / Авансы поставщикам основных средств</t>
  </si>
  <si>
    <t>-</t>
  </si>
  <si>
    <t>Отложенные налоговые активы</t>
  </si>
  <si>
    <t>Долгосрочные финансовые вложения</t>
  </si>
  <si>
    <t>Итого внеоборотные активы</t>
  </si>
  <si>
    <t>Оборотные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</si>
  <si>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</si>
  <si>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</si>
  <si>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</si>
  <si>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Краткосрочные финансовые вложения</t>
  </si>
  <si>
    <t>Итого оборотные активы</t>
  </si>
  <si>
    <t>Итого активы</t>
  </si>
  <si>
    <t>СОБСТВЕННЫЙ КАПИТАЛ</t>
  </si>
  <si>
    <t>Уставный капитал</t>
  </si>
  <si>
    <t>Добавочный капитал</t>
  </si>
  <si>
    <t>Нераспределенная прибыль</t>
  </si>
  <si>
    <t>Резерв по платежам, основанным на акциях</t>
  </si>
  <si>
    <t>Резерв под пересчет в валюту представления</t>
  </si>
  <si>
    <t>Собственный капитал, причитающийся собственникам Компании</t>
  </si>
  <si>
    <t>Итого собственный капитал</t>
  </si>
  <si>
    <t>ОБЯЗАТЕЛЬСТВА</t>
  </si>
  <si>
    <t>Долгосрочные обязательства</t>
  </si>
  <si>
    <t xml:space="preserve">Кредиты и займы </t>
  </si>
  <si>
    <t xml:space="preserve">Обязательства по аренде </t>
  </si>
  <si>
    <t xml:space="preserve">Торговая и прочая кредиторская задолженность </t>
  </si>
  <si>
    <t>Отложенные налоговые обязательства</t>
  </si>
  <si>
    <t>Итого долгосрочные обязательства</t>
  </si>
  <si>
    <t>Краткосрочные обязательства</t>
  </si>
  <si>
    <t>Кредиты и займы</t>
  </si>
  <si>
    <t>Обязательства по аренде</t>
  </si>
  <si>
    <t>Торговая и прочая кредиторская задолженность</t>
  </si>
  <si>
    <t>Итого краткосрочные обязательства</t>
  </si>
  <si>
    <t>Итого обязательства</t>
  </si>
  <si>
    <t>Итого собственный капитал и обязательства</t>
  </si>
  <si>
    <t>Отчет прибыли или убытке и прочем совокупном доходе</t>
  </si>
  <si>
    <t>Выручка</t>
  </si>
  <si>
    <t>Себестоимость продаж</t>
  </si>
  <si>
    <t>Валовая прибыль</t>
  </si>
  <si>
    <t>Коммерческие, общехозяйственные и административные расходы</t>
  </si>
  <si>
    <t>Прочие операционные доходы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</si>
  <si>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</si>
  <si>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</si>
  <si>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</si>
  <si>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</si>
  <si>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</si>
  <si>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Текущий налог на прибыль</t>
  </si>
  <si>
    <t>Отложенный налог на прибыль</t>
  </si>
  <si>
    <t>Прибыль  за отчетный год</t>
  </si>
  <si>
    <t>Статьи, которые были или могут быть впоследствии раклассифицированы в состав прибыли или убытка</t>
  </si>
  <si>
    <t xml:space="preserve">Резерв под пересчет в валюту представления </t>
  </si>
  <si>
    <t>Прочий совокупный доход за отчетный год</t>
  </si>
  <si>
    <t>Общий совокупный доход за отчетный год</t>
  </si>
  <si>
    <t xml:space="preserve"> Отчет о движении денежных средств</t>
  </si>
  <si>
    <t>Денежные потоки от операционной деятельности</t>
  </si>
  <si>
    <t>Сверка показателя прибыли до налогообложения с величиной денежных средств от операционной деятельности:</t>
  </si>
  <si>
    <t>Амортизация основных средств</t>
  </si>
  <si>
    <t>Убыток от выбытия основных средств</t>
  </si>
  <si>
    <t>Амортизация нематериальных активов</t>
  </si>
  <si>
    <t>Финансовые (доходы) / расходы, нетто</t>
  </si>
  <si>
    <t>Прибыль от курсовой разницы по операционной деятельности</t>
  </si>
  <si>
    <t>Прочие (доходы) / расходы</t>
  </si>
  <si>
    <t>Изменения:</t>
  </si>
  <si>
    <t>Проценты уплаченные</t>
  </si>
  <si>
    <t>Налог на прибыль уплаченный</t>
  </si>
  <si>
    <t>Чистый поток денежных средств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</si>
  <si>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</si>
  <si>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</si>
  <si>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</si>
  <si>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дочерних компаний за вычетом имеющихся у них денежных средств</t>
  </si>
  <si>
    <t>Выдача займа</t>
  </si>
  <si>
    <t>Погашение займа</t>
  </si>
  <si>
    <t>Размещение депозитов на срок более трех месяцев</t>
  </si>
  <si>
    <t>Проценты полученные</t>
  </si>
  <si>
    <t>Чистый поток денежных средств, использованных в инвестиционной деятельности</t>
  </si>
  <si>
    <t>Денежные потоки от финансовой деятельности</t>
  </si>
  <si>
    <t>Увеличение уставного капитала и взносы участников</t>
  </si>
  <si>
    <t>Дивиденды, выплаченные участникам</t>
  </si>
  <si>
    <t>Поступление от займов, кредитов банков и облигаций</t>
  </si>
  <si>
    <t>Затраты на привлечение и досрочное погашение кредитов</t>
  </si>
  <si>
    <t>Затраты, связанные с выпуском облигаций</t>
  </si>
  <si>
    <t>Погашение займов и кредитов банков</t>
  </si>
  <si>
    <t>Платежи по обязательствам по аренде</t>
  </si>
  <si>
    <t>Чистый поток денежных средств от финансовой деятельности</t>
  </si>
  <si>
    <t>Влияние изменений валютных курсов на денежные средства и их эквиваленты</t>
  </si>
  <si>
    <t>Нетто увеличение денежных средств и их эквивалентов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</si>
  <si>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</si>
  <si>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</si>
  <si>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Показатель</t>
  </si>
  <si>
    <t>Форма / Примечание / Формула</t>
  </si>
  <si>
    <t>в тыс. руб (если не указано иное)</t>
  </si>
  <si>
    <t>Выручка кикшеринга</t>
  </si>
  <si>
    <t>Реализация товаров</t>
  </si>
  <si>
    <t>EBITDA</t>
  </si>
  <si>
    <t>Отчет о прибыли или убытке и прочем совокупном доходе</t>
  </si>
  <si>
    <t xml:space="preserve"> Финансовые доходы и расходы</t>
  </si>
  <si>
    <t>Финансовые доходы и расходы</t>
  </si>
  <si>
    <t>Государственные субсидии</t>
  </si>
  <si>
    <t>Прочие операционные доходы и расходы</t>
  </si>
  <si>
    <t>Амортизация</t>
  </si>
  <si>
    <t>Прочее</t>
  </si>
  <si>
    <t xml:space="preserve">Резерв по платежам, основанным на акциях </t>
  </si>
  <si>
    <t>EBITDA кикшеринга</t>
  </si>
  <si>
    <t>Себестоимость проданных товаров</t>
  </si>
  <si>
    <t xml:space="preserve"> Себестоимость продаж</t>
  </si>
  <si>
    <t>EBITDA margin %</t>
  </si>
  <si>
    <t xml:space="preserve"> = EBITDA / Выручка</t>
  </si>
  <si>
    <t>EBITDA кикшеринга margin %</t>
  </si>
  <si>
    <t xml:space="preserve"> = EBITDA кикшеринга / Выручка кикшеринга</t>
  </si>
  <si>
    <t>Чистая прибыль за отчетный период, Net profit</t>
  </si>
  <si>
    <t xml:space="preserve">Скорректированная Чистая прибыль, Adj Net profit </t>
  </si>
  <si>
    <t xml:space="preserve"> = Net profit + Резерв по платежам, основанным на акциях</t>
  </si>
  <si>
    <t xml:space="preserve">Чистые денежные средства от операционной деятельности </t>
  </si>
  <si>
    <t xml:space="preserve">Расходы на приобретение основных средств и  нематериальных активов, Capex </t>
  </si>
  <si>
    <t>Свободный денежный поток, FCF</t>
  </si>
  <si>
    <t xml:space="preserve"> = ЧДС от операционной деятельности - CAPEX</t>
  </si>
  <si>
    <t xml:space="preserve">Чистый долг, Net Debt </t>
  </si>
  <si>
    <t xml:space="preserve">Денежные средства и их эквиваленты </t>
  </si>
  <si>
    <t>Банковские депозиты</t>
  </si>
  <si>
    <t>Отношение чистого долга к EBITDA за предыдущие 12м  Net Debt / 12М EBITDA</t>
  </si>
  <si>
    <t xml:space="preserve"> = Net Debt / 12М EBITDA</t>
  </si>
  <si>
    <t>Общее количество СИМ*, подключенных к сервису Whoosh (ВУШ) на конец периода, тыс. шт.</t>
  </si>
  <si>
    <t>Количество локаций**, обслуживаемых сервисом Whoosh (ВУШ) по состоянию  на конец периода, шт.</t>
  </si>
  <si>
    <t>Общее количество поездок за период, млн шт.</t>
  </si>
  <si>
    <t>Количество зарегистрированных аккаунтов сервиса Whoosh (ВУШ) на конец периода, млн шт.</t>
  </si>
  <si>
    <t>Количество поездок на активного пользователя за период, ед</t>
  </si>
  <si>
    <t>Заявление об ограничении ответственности</t>
  </si>
  <si>
    <t>Данный документ и информация, содержащаяся в нем, не являются предложением ценных бумаг или офертой в отношении ценных бумаг, в том числе ценных бумаг Компании (как определено ниже). Данный документ и информация, содержащаяся в нем, также не являются приглашением делать или направлять оферты, продавать, покупать, менять или передавать любые ценные бумаги в Российской Федерации или в какой-либо иной юрисдикции, а также не являются рекламой ценных бумаг в Российской Федерации или иных юрисдикциях. Данный документ и информация, содержащаяся в нем, не являются и не должны служить основанием для принятия каких бы то ни было инвестиционных решений; они не являются и не составляют часть индивидуальной инвестиционной рекомендацией, инвестиционным консультированием или личной, индивидуальной или какой-либо иной рекомендацией или советом (в том числе в значении Федерального закона Российской Федерации от 22 апреля 1996 года № 39-ФЗ «О рынке ценных бумаг»).  Информация, содержащаяся в данном документе и материалах, может включать оценки и другие заявления прогнозного характера в отношении намерений, планов, будущих событий, финансовой, операционной или иной деятельности Публичного акционерного общества «ВУШ Холдинг» и его группы лиц (далее — «Компания»). Фактические события, расчеты и результаты деятельности Компании могут существенно отличаться от содержащихся или предполагаемых результатов в заявлениях, словах и выражениях прогнозного характера, приведенных в данном документе и материалах, вследствие влияния различных внешних и внутренних факторов (общие условия экономической деятельности; риски, связанные с особенностями деятельности Компании, включая те, которые не могут контролироваться Компанией; изменения рыночной конъюнктуры в отрасли, в которой Компания осуществляет деятельность; геополитические и иные факторы и риски). Данный документ также может содержать информацию, относящуюся к другим компаниям и лицам, осуществляющим деятельность в той же отрасли, в которой осуществляет деятельность Компания. Эта информация основана на общедоступных данных и информации третьих лиц, существующих и общедоступных на момент подготовки документа, и не может служить источником или характеризовать результаты деятельности других компаний. Также обращаем внимание, что методика определения и расчета операционных и финансовых показателей Компании может отличаться от методики, используемой другими компаниями или лицами.
Компания не дает гарантий или заверений, подтверждающих достоверность, полноту или однозначный характер содержащихся в настоящем документе и материалах сведений и информации, и не берет на себя каких-либо обязательств или обязанности предоставлять актуальную_x000B_или иную информацию.</t>
  </si>
  <si>
    <t>Собственные акции, выкупленные у акционеров</t>
  </si>
  <si>
    <t>Погашение депозитов на срок более трех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</si>
</sst>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_-* #,##0_-;\-* #,##0_-;_-* &quot;-&quot;??_-;_-@"/>
    <numFmt numFmtId="166" formatCode="_(* #,##0_);_(* \(#,##0\);_(* &quot;-&quot;??_);_(@_)"/>
    <numFmt numFmtId="167" formatCode="#,##0;\(#,##0\);\-"/>
    <numFmt numFmtId="168" formatCode="_(* #,##0.00_);_(* \(#,##0.00\);_(* &quot;-&quot;??_);_(@_)"/>
    <numFmt numFmtId="169" formatCode="#,##0.0"/>
    <numFmt numFmtId="170" formatCode="_-* #,##0.00_-;\-* #,##0.00_-;_-* &quot;-&quot;??_-;_-@"/>
    <numFmt numFmtId="171" formatCode="_(* #,##0.0_);_(* \(#,##0.0\);_(* &quot;-&quot;??_);_(@_)"/>
    <numFmt numFmtId="172" formatCode="_(* #,##0.00_);_(* \(#,##0.00\);_(* &quot;-&quot;??.0_);_(@_)"/>
    <numFmt numFmtId="173" formatCode="_-* #,##0.0_-;\-* #,##0.0_-;_-* &quot;-&quot;??_-;_-@"/>
    <numFmt numFmtId="174" formatCode="#,##0.0;\(#,##0.0\);\-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theme="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4" fontId="5" fillId="3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 wrapText="1"/>
    </xf>
    <xf numFmtId="0" fontId="5" fillId="0" borderId="0" xfId="0" applyFont="1"/>
    <xf numFmtId="166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5" fontId="3" fillId="0" borderId="0" xfId="0" applyNumberFormat="1" applyFont="1"/>
    <xf numFmtId="167" fontId="3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167" fontId="5" fillId="0" borderId="3" xfId="0" applyNumberFormat="1" applyFont="1" applyBorder="1" applyAlignment="1">
      <alignment vertical="center" wrapText="1"/>
    </xf>
    <xf numFmtId="167" fontId="5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7" fontId="5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167" fontId="5" fillId="0" borderId="3" xfId="0" applyNumberFormat="1" applyFont="1" applyBorder="1" applyAlignment="1">
      <alignment horizontal="right" vertical="center" wrapText="1"/>
    </xf>
    <xf numFmtId="169" fontId="3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167" fontId="5" fillId="0" borderId="4" xfId="0" applyNumberFormat="1" applyFont="1" applyBorder="1" applyAlignment="1">
      <alignment vertical="center" wrapText="1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167" fontId="3" fillId="0" borderId="0" xfId="0" applyNumberFormat="1" applyFont="1"/>
    <xf numFmtId="167" fontId="5" fillId="0" borderId="0" xfId="0" applyNumberFormat="1" applyFont="1"/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7" fontId="5" fillId="0" borderId="6" xfId="0" applyNumberFormat="1" applyFont="1" applyBorder="1" applyAlignment="1">
      <alignment horizontal="right" vertical="center" wrapText="1"/>
    </xf>
    <xf numFmtId="167" fontId="5" fillId="0" borderId="6" xfId="0" applyNumberFormat="1" applyFont="1" applyBorder="1" applyAlignment="1">
      <alignment vertical="center"/>
    </xf>
    <xf numFmtId="0" fontId="3" fillId="0" borderId="6" xfId="0" applyFont="1" applyBorder="1"/>
    <xf numFmtId="0" fontId="7" fillId="0" borderId="6" xfId="0" applyFont="1" applyBorder="1" applyAlignment="1">
      <alignment vertical="center"/>
    </xf>
    <xf numFmtId="166" fontId="3" fillId="0" borderId="6" xfId="0" applyNumberFormat="1" applyFont="1" applyBorder="1" applyAlignment="1">
      <alignment vertical="center" wrapText="1"/>
    </xf>
    <xf numFmtId="167" fontId="3" fillId="0" borderId="6" xfId="0" applyNumberFormat="1" applyFont="1" applyBorder="1" applyAlignment="1">
      <alignment horizontal="right" vertical="center" wrapText="1"/>
    </xf>
    <xf numFmtId="167" fontId="3" fillId="0" borderId="6" xfId="0" applyNumberFormat="1" applyFont="1" applyBorder="1" applyAlignment="1">
      <alignment vertical="center" wrapText="1"/>
    </xf>
    <xf numFmtId="167" fontId="3" fillId="0" borderId="6" xfId="0" applyNumberFormat="1" applyFont="1" applyBorder="1"/>
    <xf numFmtId="167" fontId="5" fillId="0" borderId="0" xfId="0" applyNumberFormat="1" applyFont="1" applyAlignment="1">
      <alignment horizontal="right" vertical="center" wrapText="1"/>
    </xf>
    <xf numFmtId="167" fontId="5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/>
    </xf>
    <xf numFmtId="167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8" fontId="3" fillId="0" borderId="0" xfId="0" applyNumberFormat="1" applyFont="1" applyAlignment="1">
      <alignment horizontal="right" vertical="center" wrapText="1"/>
    </xf>
    <xf numFmtId="0" fontId="3" fillId="0" borderId="8" xfId="0" applyFont="1" applyBorder="1"/>
    <xf numFmtId="0" fontId="3" fillId="0" borderId="6" xfId="0" applyFont="1" applyBorder="1" applyAlignment="1">
      <alignment horizontal="left" vertical="center"/>
    </xf>
    <xf numFmtId="0" fontId="8" fillId="0" borderId="0" xfId="0" applyFont="1"/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Alignment="1">
      <alignment vertical="center"/>
    </xf>
    <xf numFmtId="0" fontId="5" fillId="0" borderId="3" xfId="0" applyFont="1" applyBorder="1"/>
    <xf numFmtId="167" fontId="9" fillId="0" borderId="0" xfId="0" applyNumberFormat="1" applyFont="1" applyAlignment="1">
      <alignment horizontal="right" vertical="center" wrapText="1"/>
    </xf>
    <xf numFmtId="167" fontId="3" fillId="0" borderId="8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 vertical="center" wrapText="1"/>
    </xf>
    <xf numFmtId="167" fontId="3" fillId="0" borderId="8" xfId="0" applyNumberFormat="1" applyFont="1" applyBorder="1" applyAlignment="1">
      <alignment vertical="center" wrapText="1"/>
    </xf>
    <xf numFmtId="0" fontId="5" fillId="0" borderId="4" xfId="0" applyFont="1" applyBorder="1"/>
    <xf numFmtId="14" fontId="5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/>
    <xf numFmtId="167" fontId="11" fillId="0" borderId="0" xfId="0" applyNumberFormat="1" applyFont="1" applyAlignment="1">
      <alignment horizontal="right" vertical="center" wrapText="1"/>
    </xf>
    <xf numFmtId="167" fontId="11" fillId="0" borderId="0" xfId="0" applyNumberFormat="1" applyFont="1" applyAlignment="1">
      <alignment vertical="center" wrapText="1"/>
    </xf>
    <xf numFmtId="167" fontId="7" fillId="0" borderId="0" xfId="0" applyNumberFormat="1" applyFont="1" applyAlignment="1">
      <alignment horizontal="right" vertical="center" wrapText="1"/>
    </xf>
    <xf numFmtId="167" fontId="11" fillId="0" borderId="0" xfId="0" applyNumberFormat="1" applyFont="1"/>
    <xf numFmtId="167" fontId="12" fillId="0" borderId="0" xfId="0" applyNumberFormat="1" applyFont="1" applyAlignment="1">
      <alignment vertical="center" wrapText="1"/>
    </xf>
    <xf numFmtId="167" fontId="13" fillId="0" borderId="0" xfId="0" applyNumberFormat="1" applyFont="1"/>
    <xf numFmtId="167" fontId="13" fillId="0" borderId="0" xfId="0" applyNumberFormat="1" applyFont="1" applyAlignment="1">
      <alignment vertical="center" wrapText="1"/>
    </xf>
    <xf numFmtId="167" fontId="11" fillId="0" borderId="0" xfId="0" applyNumberFormat="1" applyFont="1" applyAlignment="1">
      <alignment horizontal="right"/>
    </xf>
    <xf numFmtId="167" fontId="9" fillId="0" borderId="0" xfId="0" applyNumberFormat="1" applyFont="1"/>
    <xf numFmtId="0" fontId="7" fillId="0" borderId="0" xfId="0" applyFont="1"/>
    <xf numFmtId="9" fontId="5" fillId="0" borderId="0" xfId="0" applyNumberFormat="1" applyFont="1" applyAlignment="1">
      <alignment vertical="center" wrapText="1"/>
    </xf>
    <xf numFmtId="9" fontId="3" fillId="0" borderId="0" xfId="0" applyNumberFormat="1" applyFont="1"/>
    <xf numFmtId="9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0" borderId="0" xfId="0" applyFont="1"/>
    <xf numFmtId="170" fontId="5" fillId="0" borderId="0" xfId="0" applyNumberFormat="1" applyFont="1"/>
    <xf numFmtId="2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8" fontId="5" fillId="0" borderId="0" xfId="0" applyNumberFormat="1" applyFont="1" applyAlignment="1">
      <alignment horizontal="right" vertical="center" wrapText="1"/>
    </xf>
    <xf numFmtId="168" fontId="5" fillId="0" borderId="0" xfId="0" applyNumberFormat="1" applyFont="1" applyAlignment="1">
      <alignment horizontal="right" wrapText="1"/>
    </xf>
    <xf numFmtId="171" fontId="3" fillId="0" borderId="0" xfId="0" applyNumberFormat="1" applyFont="1"/>
    <xf numFmtId="172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vertical="center" wrapText="1"/>
    </xf>
    <xf numFmtId="171" fontId="3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>
      <alignment vertical="center" wrapText="1"/>
    </xf>
    <xf numFmtId="174" fontId="3" fillId="0" borderId="0" xfId="0" applyNumberFormat="1" applyFont="1"/>
    <xf numFmtId="171" fontId="3" fillId="0" borderId="0" xfId="0" applyNumberFormat="1" applyFont="1" applyAlignment="1">
      <alignment vertical="center" wrapText="1"/>
    </xf>
    <xf numFmtId="0" fontId="15" fillId="0" borderId="0" xfId="0" applyFont="1"/>
    <xf numFmtId="0" fontId="8" fillId="2" borderId="9" xfId="0" applyFont="1" applyFill="1" applyBorder="1" applyAlignment="1">
      <alignment horizontal="left" vertical="top" wrapText="1"/>
    </xf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0" fillId="0" borderId="0" xfId="0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</cellXfs>
  <cellStyles count="1">
    <cellStyle name="Обычный" xfId="0" builtinId="0"/>
  </cellStyles>
  <dxfs count="10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7515225" cy="952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4140625" defaultRowHeight="15" customHeight="1" x14ac:dyDescent="0.3"/>
  <cols>
    <col min="1" max="2" width="8.88671875" customWidth="1"/>
    <col min="3" max="3" width="36" customWidth="1"/>
    <col min="4" max="6" width="8.88671875" customWidth="1"/>
    <col min="7" max="26" width="8.6640625" customWidth="1"/>
  </cols>
  <sheetData>
    <row r="1" spans="1:26" ht="14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1"/>
      <c r="C14" s="2" t="s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1"/>
      <c r="C15" s="2" t="s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1"/>
      <c r="C16" s="2" t="s">
        <v>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1"/>
      <c r="C17" s="2" t="s">
        <v>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2" t="s">
        <v>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1"/>
      <c r="C19" s="2" t="s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C14" location="BS!A1" display="Отчет о финансовом положении" xr:uid="{00000000-0004-0000-0000-000000000000}"/>
    <hyperlink ref="C15" location="Pnl!A1" display="Отчет о прибыли или убытке" xr:uid="{00000000-0004-0000-0000-000001000000}"/>
    <hyperlink ref="C16" location="CF!A1" display="Отчет о движении денежных средств" xr:uid="{00000000-0004-0000-0000-000002000000}"/>
    <hyperlink ref="C17" location="'Ключевые фин показатели'!A1" display="Ключевые финансовые показатели " xr:uid="{00000000-0004-0000-0000-000003000000}"/>
    <hyperlink ref="C18" location="'Ключевые Опер. показатели '!A1" display="Ключевые операционные показатели " xr:uid="{00000000-0004-0000-0000-000004000000}"/>
    <hyperlink ref="C19" location="'Disclaimer '!A1" display="Ограничение ответственности " xr:uid="{00000000-0004-0000-0000-000005000000}"/>
  </hyperlink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1"/>
  <sheetViews>
    <sheetView workbookViewId="0">
      <pane xSplit="4" ySplit="5" topLeftCell="E16" activePane="bottomRight" state="frozen"/>
      <selection pane="topRight" activeCell="E1" sqref="E1"/>
      <selection pane="bottomLeft" activeCell="A6" sqref="A6"/>
      <selection pane="bottomRight" activeCell="N17" sqref="N17"/>
    </sheetView>
  </sheetViews>
  <sheetFormatPr defaultColWidth="14.44140625" defaultRowHeight="15" customHeight="1" x14ac:dyDescent="0.3"/>
  <cols>
    <col min="1" max="1" width="1.5546875" customWidth="1"/>
    <col min="2" max="2" width="4" customWidth="1"/>
    <col min="3" max="3" width="60" bestFit="1" customWidth="1"/>
    <col min="4" max="4" width="1.44140625" customWidth="1"/>
    <col min="5" max="5" width="13.5546875" customWidth="1"/>
    <col min="6" max="6" width="1.5546875" customWidth="1"/>
    <col min="7" max="7" width="13.5546875" customWidth="1"/>
    <col min="8" max="8" width="1.44140625" customWidth="1"/>
    <col min="9" max="9" width="13.5546875" customWidth="1"/>
    <col min="10" max="10" width="1.44140625" customWidth="1"/>
    <col min="11" max="11" width="13.5546875" customWidth="1"/>
    <col min="12" max="12" width="1.44140625" customWidth="1"/>
    <col min="13" max="13" width="13.5546875" customWidth="1"/>
    <col min="14" max="14" width="1.44140625" customWidth="1"/>
    <col min="15" max="15" width="6" customWidth="1"/>
    <col min="16" max="16" width="1.44140625" customWidth="1"/>
    <col min="17" max="17" width="13.5546875" customWidth="1"/>
    <col min="18" max="18" width="1.44140625" customWidth="1"/>
    <col min="19" max="19" width="13.5546875" customWidth="1"/>
    <col min="20" max="20" width="1.44140625" customWidth="1"/>
    <col min="21" max="21" width="6" customWidth="1"/>
    <col min="22" max="22" width="1.44140625" customWidth="1"/>
    <col min="23" max="23" width="13.5546875" customWidth="1"/>
    <col min="24" max="24" width="1.44140625" customWidth="1"/>
    <col min="25" max="25" width="12.109375" customWidth="1"/>
    <col min="26" max="26" width="1.44140625" customWidth="1"/>
    <col min="27" max="28" width="8.6640625" customWidth="1"/>
  </cols>
  <sheetData>
    <row r="1" spans="1:28" ht="14.25" customHeigh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"/>
      <c r="Z1" s="4"/>
      <c r="AA1" s="3"/>
      <c r="AB1" s="3"/>
    </row>
    <row r="2" spans="1:28" ht="14.25" customHeight="1" x14ac:dyDescent="0.3">
      <c r="A2" s="3"/>
      <c r="B2" s="3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3"/>
      <c r="Z2" s="4"/>
      <c r="AA2" s="3"/>
      <c r="AB2" s="3"/>
    </row>
    <row r="3" spans="1:28" ht="14.25" customHeigh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/>
      <c r="Z3" s="4"/>
      <c r="AA3" s="3"/>
      <c r="AB3" s="3"/>
    </row>
    <row r="4" spans="1:28" ht="14.25" customHeight="1" x14ac:dyDescent="0.3">
      <c r="A4" s="6"/>
      <c r="B4" s="6"/>
      <c r="C4" s="7" t="s">
        <v>6</v>
      </c>
      <c r="D4" s="6" t="s">
        <v>7</v>
      </c>
      <c r="E4" s="8">
        <v>2019</v>
      </c>
      <c r="F4" s="9"/>
      <c r="G4" s="8">
        <v>2020</v>
      </c>
      <c r="H4" s="9"/>
      <c r="I4" s="8">
        <v>2021</v>
      </c>
      <c r="J4" s="9"/>
      <c r="K4" s="8">
        <v>2022</v>
      </c>
      <c r="L4" s="9"/>
      <c r="M4" s="8">
        <v>2023</v>
      </c>
      <c r="N4" s="9"/>
      <c r="O4" s="6"/>
      <c r="P4" s="9"/>
      <c r="Q4" s="10">
        <v>44742</v>
      </c>
      <c r="R4" s="9"/>
      <c r="S4" s="10">
        <v>45107</v>
      </c>
      <c r="T4" s="9"/>
      <c r="U4" s="6"/>
      <c r="V4" s="9"/>
      <c r="W4" s="10">
        <v>44834</v>
      </c>
      <c r="X4" s="9" t="s">
        <v>7</v>
      </c>
      <c r="Y4" s="10">
        <v>45199</v>
      </c>
      <c r="Z4" s="9" t="s">
        <v>7</v>
      </c>
      <c r="AA4" s="6"/>
      <c r="AB4" s="6"/>
    </row>
    <row r="5" spans="1:28" ht="14.25" customHeight="1" x14ac:dyDescent="0.3">
      <c r="A5" s="6"/>
      <c r="B5" s="6"/>
      <c r="C5" s="9"/>
      <c r="D5" s="6" t="s">
        <v>7</v>
      </c>
      <c r="E5" s="9" t="s">
        <v>8</v>
      </c>
      <c r="F5" s="9"/>
      <c r="G5" s="9" t="s">
        <v>8</v>
      </c>
      <c r="H5" s="9"/>
      <c r="I5" s="9" t="s">
        <v>8</v>
      </c>
      <c r="J5" s="9"/>
      <c r="K5" s="9" t="s">
        <v>8</v>
      </c>
      <c r="L5" s="9"/>
      <c r="M5" s="9" t="s">
        <v>8</v>
      </c>
      <c r="N5" s="9"/>
      <c r="O5" s="6"/>
      <c r="P5" s="9"/>
      <c r="Q5" s="9" t="s">
        <v>8</v>
      </c>
      <c r="R5" s="9"/>
      <c r="S5" s="9" t="s">
        <v>8</v>
      </c>
      <c r="T5" s="9"/>
      <c r="U5" s="6"/>
      <c r="V5" s="9"/>
      <c r="W5" s="9" t="s">
        <v>8</v>
      </c>
      <c r="X5" s="9" t="s">
        <v>7</v>
      </c>
      <c r="Y5" s="9" t="s">
        <v>8</v>
      </c>
      <c r="Z5" s="9" t="s">
        <v>7</v>
      </c>
      <c r="AA5" s="6"/>
      <c r="AB5" s="6"/>
    </row>
    <row r="6" spans="1:28" ht="14.25" customHeight="1" x14ac:dyDescent="0.3">
      <c r="A6" s="3"/>
      <c r="B6" s="3"/>
      <c r="C6" s="11" t="s">
        <v>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12"/>
      <c r="Q6" s="3"/>
      <c r="R6" s="4"/>
      <c r="S6" s="13"/>
      <c r="T6" s="4"/>
      <c r="U6" s="3"/>
      <c r="V6" s="4"/>
      <c r="W6" s="12"/>
      <c r="X6" s="4"/>
      <c r="Y6" s="3"/>
      <c r="Z6" s="4"/>
      <c r="AA6" s="3"/>
      <c r="AB6" s="3"/>
    </row>
    <row r="7" spans="1:28" ht="14.25" customHeight="1" x14ac:dyDescent="0.3">
      <c r="A7" s="3"/>
      <c r="B7" s="3"/>
      <c r="C7" s="14" t="s">
        <v>10</v>
      </c>
      <c r="D7" s="15"/>
      <c r="E7" s="16"/>
      <c r="F7" s="15"/>
      <c r="G7" s="17"/>
      <c r="H7" s="15"/>
      <c r="I7" s="17"/>
      <c r="J7" s="15"/>
      <c r="K7" s="17"/>
      <c r="L7" s="15"/>
      <c r="M7" s="17"/>
      <c r="N7" s="15"/>
      <c r="O7" s="3"/>
      <c r="P7" s="15"/>
      <c r="Q7" s="3"/>
      <c r="R7" s="18"/>
      <c r="S7" s="17"/>
      <c r="T7" s="18"/>
      <c r="U7" s="3"/>
      <c r="V7" s="18"/>
      <c r="W7" s="17"/>
      <c r="X7" s="18"/>
      <c r="Y7" s="3"/>
      <c r="Z7" s="18"/>
      <c r="AA7" s="3"/>
      <c r="AB7" s="3"/>
    </row>
    <row r="8" spans="1:28" ht="14.25" customHeight="1" x14ac:dyDescent="0.3">
      <c r="A8" s="3"/>
      <c r="B8" s="3"/>
      <c r="C8" s="12" t="s">
        <v>11</v>
      </c>
      <c r="D8" s="19"/>
      <c r="E8" s="16">
        <v>40049</v>
      </c>
      <c r="F8" s="16"/>
      <c r="G8" s="16">
        <v>264881</v>
      </c>
      <c r="H8" s="16"/>
      <c r="I8" s="16">
        <v>2534051</v>
      </c>
      <c r="J8" s="16"/>
      <c r="K8" s="20">
        <v>6603575</v>
      </c>
      <c r="L8" s="17"/>
      <c r="M8" s="20">
        <v>11269385</v>
      </c>
      <c r="N8" s="17"/>
      <c r="O8" s="17"/>
      <c r="P8" s="17"/>
      <c r="Q8" s="20">
        <v>4985190</v>
      </c>
      <c r="R8" s="17"/>
      <c r="S8" s="20">
        <v>9396540</v>
      </c>
      <c r="T8" s="17"/>
      <c r="U8" s="17"/>
      <c r="V8" s="17"/>
      <c r="W8" s="16">
        <v>5106071</v>
      </c>
      <c r="X8" s="17"/>
      <c r="Y8" s="20">
        <v>10096098</v>
      </c>
      <c r="Z8" s="17"/>
      <c r="AA8" s="3"/>
      <c r="AB8" s="3"/>
    </row>
    <row r="9" spans="1:28" ht="14.25" customHeight="1" x14ac:dyDescent="0.3">
      <c r="A9" s="3"/>
      <c r="B9" s="3"/>
      <c r="C9" s="12" t="s">
        <v>12</v>
      </c>
      <c r="D9" s="19"/>
      <c r="E9" s="16">
        <v>15457</v>
      </c>
      <c r="F9" s="19"/>
      <c r="G9" s="16">
        <v>16877</v>
      </c>
      <c r="H9" s="19"/>
      <c r="I9" s="16">
        <v>12109</v>
      </c>
      <c r="J9" s="19"/>
      <c r="K9" s="20">
        <v>23358</v>
      </c>
      <c r="L9" s="19"/>
      <c r="M9" s="20">
        <v>70241</v>
      </c>
      <c r="N9" s="19"/>
      <c r="O9" s="3"/>
      <c r="P9" s="19"/>
      <c r="Q9" s="20">
        <v>17105</v>
      </c>
      <c r="R9" s="3"/>
      <c r="S9" s="20">
        <v>39302</v>
      </c>
      <c r="T9" s="3"/>
      <c r="U9" s="3"/>
      <c r="V9" s="3"/>
      <c r="W9" s="21">
        <v>21929</v>
      </c>
      <c r="X9" s="3"/>
      <c r="Y9" s="20">
        <v>54726</v>
      </c>
      <c r="Z9" s="3"/>
      <c r="AA9" s="3"/>
      <c r="AB9" s="3"/>
    </row>
    <row r="10" spans="1:28" ht="14.25" customHeight="1" x14ac:dyDescent="0.3">
      <c r="A10" s="3"/>
      <c r="B10" s="3"/>
      <c r="C10" s="12" t="s">
        <v>13</v>
      </c>
      <c r="D10" s="19"/>
      <c r="E10" s="16" t="s">
        <v>14</v>
      </c>
      <c r="F10" s="19"/>
      <c r="G10" s="16">
        <v>980430</v>
      </c>
      <c r="H10" s="19"/>
      <c r="I10" s="16">
        <v>1417602</v>
      </c>
      <c r="J10" s="19"/>
      <c r="K10" s="20">
        <v>857210</v>
      </c>
      <c r="L10" s="19"/>
      <c r="M10" s="20">
        <v>1302231</v>
      </c>
      <c r="N10" s="19"/>
      <c r="O10" s="3"/>
      <c r="P10" s="19"/>
      <c r="Q10" s="20">
        <v>204346</v>
      </c>
      <c r="R10" s="3"/>
      <c r="S10" s="20">
        <v>236493</v>
      </c>
      <c r="T10" s="3"/>
      <c r="U10" s="3"/>
      <c r="V10" s="3"/>
      <c r="W10" s="16">
        <v>169724</v>
      </c>
      <c r="X10" s="3"/>
      <c r="Y10" s="20">
        <v>54929</v>
      </c>
      <c r="Z10" s="3"/>
      <c r="AA10" s="3"/>
      <c r="AB10" s="3"/>
    </row>
    <row r="11" spans="1:28" ht="14.25" customHeight="1" x14ac:dyDescent="0.3">
      <c r="A11" s="3"/>
      <c r="B11" s="3"/>
      <c r="C11" s="12" t="s">
        <v>15</v>
      </c>
      <c r="D11" s="19"/>
      <c r="E11" s="16" t="s">
        <v>14</v>
      </c>
      <c r="F11" s="19"/>
      <c r="G11" s="16" t="s">
        <v>14</v>
      </c>
      <c r="H11" s="19"/>
      <c r="I11" s="16" t="s">
        <v>14</v>
      </c>
      <c r="J11" s="19"/>
      <c r="K11" s="20">
        <v>34120</v>
      </c>
      <c r="L11" s="19"/>
      <c r="M11" s="20">
        <v>115407</v>
      </c>
      <c r="N11" s="19"/>
      <c r="O11" s="3"/>
      <c r="P11" s="19"/>
      <c r="Q11" s="22" t="s">
        <v>14</v>
      </c>
      <c r="R11" s="3"/>
      <c r="S11" s="20">
        <v>57976</v>
      </c>
      <c r="T11" s="3"/>
      <c r="U11" s="3"/>
      <c r="V11" s="3"/>
      <c r="W11" s="16">
        <v>3098</v>
      </c>
      <c r="X11" s="3"/>
      <c r="Y11" s="20">
        <v>191360</v>
      </c>
      <c r="Z11" s="3"/>
      <c r="AA11" s="3"/>
      <c r="AB11" s="3"/>
    </row>
    <row r="12" spans="1:28" ht="14.25" customHeight="1" x14ac:dyDescent="0.3">
      <c r="A12" s="3"/>
      <c r="B12" s="3"/>
      <c r="C12" s="12" t="s">
        <v>16</v>
      </c>
      <c r="D12" s="19"/>
      <c r="E12" s="16" t="s">
        <v>14</v>
      </c>
      <c r="F12" s="19"/>
      <c r="G12" s="16" t="s">
        <v>14</v>
      </c>
      <c r="H12" s="19"/>
      <c r="I12" s="16" t="s">
        <v>14</v>
      </c>
      <c r="J12" s="19"/>
      <c r="K12" s="20">
        <v>22781</v>
      </c>
      <c r="L12" s="19"/>
      <c r="M12" s="20">
        <v>0</v>
      </c>
      <c r="N12" s="19"/>
      <c r="O12" s="3"/>
      <c r="P12" s="19"/>
      <c r="Q12" s="20">
        <v>172442</v>
      </c>
      <c r="R12" s="3"/>
      <c r="S12" s="20">
        <v>37362</v>
      </c>
      <c r="T12" s="3"/>
      <c r="U12" s="3"/>
      <c r="V12" s="3"/>
      <c r="W12" s="16">
        <v>96330</v>
      </c>
      <c r="X12" s="3"/>
      <c r="Y12" s="20">
        <v>0</v>
      </c>
      <c r="Z12" s="3"/>
      <c r="AA12" s="3"/>
      <c r="AB12" s="3"/>
    </row>
    <row r="13" spans="1:28" ht="14.25" customHeight="1" x14ac:dyDescent="0.3">
      <c r="A13" s="3"/>
      <c r="B13" s="3"/>
      <c r="C13" s="23" t="s">
        <v>17</v>
      </c>
      <c r="D13" s="15"/>
      <c r="E13" s="24">
        <f>SUM(E8:E12)</f>
        <v>55506</v>
      </c>
      <c r="F13" s="25"/>
      <c r="G13" s="24">
        <f>SUM(G8:G12)</f>
        <v>1262188</v>
      </c>
      <c r="H13" s="25"/>
      <c r="I13" s="24">
        <f>SUM(I8:I12)</f>
        <v>3963762</v>
      </c>
      <c r="J13" s="25"/>
      <c r="K13" s="24">
        <v>7541044</v>
      </c>
      <c r="L13" s="17"/>
      <c r="M13" s="24">
        <f>SUM(M8:M12)</f>
        <v>12757264</v>
      </c>
      <c r="N13" s="17"/>
      <c r="O13" s="17"/>
      <c r="P13" s="17"/>
      <c r="Q13" s="24">
        <f>SUM(Q8:Q12)</f>
        <v>5379083</v>
      </c>
      <c r="R13" s="17"/>
      <c r="S13" s="24">
        <f>SUM(S8:S12)</f>
        <v>9767673</v>
      </c>
      <c r="T13" s="17"/>
      <c r="U13" s="17"/>
      <c r="V13" s="17"/>
      <c r="W13" s="24">
        <f>SUM(W8:W12)</f>
        <v>5397152</v>
      </c>
      <c r="X13" s="17"/>
      <c r="Y13" s="24">
        <f>SUM(Y8:Y12)</f>
        <v>10397113</v>
      </c>
      <c r="Z13" s="17"/>
      <c r="AA13" s="3"/>
      <c r="AB13" s="3"/>
    </row>
    <row r="14" spans="1:28" ht="14.25" customHeight="1" x14ac:dyDescent="0.3">
      <c r="A14" s="3"/>
      <c r="B14" s="3"/>
      <c r="C14" s="12"/>
      <c r="D14" s="19"/>
      <c r="E14" s="16"/>
      <c r="F14" s="19"/>
      <c r="G14" s="16"/>
      <c r="H14" s="19"/>
      <c r="I14" s="16"/>
      <c r="J14" s="19"/>
      <c r="K14" s="20"/>
      <c r="L14" s="19"/>
      <c r="M14" s="20"/>
      <c r="N14" s="19"/>
      <c r="O14" s="3"/>
      <c r="P14" s="19"/>
      <c r="Q14" s="20"/>
      <c r="R14" s="3"/>
      <c r="S14" s="20"/>
      <c r="T14" s="3"/>
      <c r="U14" s="3"/>
      <c r="V14" s="3"/>
      <c r="W14" s="16"/>
      <c r="X14" s="3"/>
      <c r="Y14" s="20"/>
      <c r="Z14" s="3"/>
      <c r="AA14" s="3"/>
      <c r="AB14" s="3"/>
    </row>
    <row r="15" spans="1:28" ht="14.25" customHeight="1" x14ac:dyDescent="0.3">
      <c r="A15" s="3"/>
      <c r="B15" s="3"/>
      <c r="C15" s="14" t="s">
        <v>18</v>
      </c>
      <c r="D15" s="19"/>
      <c r="E15" s="16"/>
      <c r="F15" s="19"/>
      <c r="G15" s="16"/>
      <c r="H15" s="19"/>
      <c r="I15" s="16"/>
      <c r="J15" s="19"/>
      <c r="K15" s="20"/>
      <c r="L15" s="19"/>
      <c r="M15" s="20"/>
      <c r="N15" s="19"/>
      <c r="O15" s="3"/>
      <c r="P15" s="19"/>
      <c r="Q15" s="20"/>
      <c r="R15" s="3"/>
      <c r="S15" s="20"/>
      <c r="T15" s="3"/>
      <c r="U15" s="3"/>
      <c r="V15" s="3"/>
      <c r="W15" s="16"/>
      <c r="X15" s="3"/>
      <c r="Y15" s="20"/>
      <c r="Z15" s="3"/>
      <c r="AA15" s="3"/>
      <c r="AB15" s="3"/>
    </row>
    <row r="16" spans="1:28" ht="14.25" customHeight="1" x14ac:dyDescent="0.3">
      <c r="A16" s="3"/>
      <c r="B16" s="3"/>
      <c r="C16" s="12" t="s">
        <v>19</v>
      </c>
      <c r="D16" s="19"/>
      <c r="E16" s="16">
        <v>81591</v>
      </c>
      <c r="F16" s="19"/>
      <c r="G16" s="16">
        <v>25630</v>
      </c>
      <c r="H16" s="19"/>
      <c r="I16" s="16">
        <v>330818</v>
      </c>
      <c r="J16" s="19"/>
      <c r="K16" s="20">
        <v>520921</v>
      </c>
      <c r="L16" s="19"/>
      <c r="M16" s="20">
        <v>1399401</v>
      </c>
      <c r="N16" s="19"/>
      <c r="O16" s="3"/>
      <c r="P16" s="19"/>
      <c r="Q16" s="20">
        <v>430184</v>
      </c>
      <c r="R16" s="3"/>
      <c r="S16" s="20">
        <v>844400</v>
      </c>
      <c r="T16" s="3"/>
      <c r="U16" s="3"/>
      <c r="V16" s="3"/>
      <c r="W16" s="16">
        <v>472699</v>
      </c>
      <c r="X16" s="3"/>
      <c r="Y16" s="20">
        <v>894068</v>
      </c>
      <c r="Z16" s="3"/>
      <c r="AA16" s="3"/>
      <c r="AB16" s="3"/>
    </row>
    <row r="17" spans="1:28" ht="14.25" customHeight="1" x14ac:dyDescent="0.3">
      <c r="A17" s="3"/>
      <c r="B17" s="3"/>
      <c r="C17" s="12" t="s">
        <v>20</v>
      </c>
      <c r="D17" s="19"/>
      <c r="E17" s="16">
        <v>5878</v>
      </c>
      <c r="F17" s="16"/>
      <c r="G17" s="16">
        <v>8745</v>
      </c>
      <c r="H17" s="20"/>
      <c r="I17" s="16">
        <v>460258</v>
      </c>
      <c r="J17" s="20"/>
      <c r="K17" s="20">
        <v>500951</v>
      </c>
      <c r="L17" s="25"/>
      <c r="M17" s="20">
        <v>683992</v>
      </c>
      <c r="N17" s="25"/>
      <c r="O17" s="25"/>
      <c r="P17" s="25"/>
      <c r="Q17" s="20">
        <v>498218</v>
      </c>
      <c r="R17" s="25"/>
      <c r="S17" s="20">
        <v>714020</v>
      </c>
      <c r="T17" s="25"/>
      <c r="U17" s="25"/>
      <c r="V17" s="25"/>
      <c r="W17" s="16">
        <v>360336</v>
      </c>
      <c r="X17" s="25"/>
      <c r="Y17" s="20">
        <v>610829</v>
      </c>
      <c r="Z17" s="25"/>
      <c r="AA17" s="3"/>
      <c r="AB17" s="3"/>
    </row>
    <row r="18" spans="1:28" ht="14.25" customHeight="1" x14ac:dyDescent="0.3">
      <c r="A18" s="3"/>
      <c r="B18" s="3"/>
      <c r="C18" s="12" t="s">
        <v>21</v>
      </c>
      <c r="D18" s="19"/>
      <c r="E18" s="16">
        <v>37098</v>
      </c>
      <c r="F18" s="19"/>
      <c r="G18" s="16">
        <v>29087</v>
      </c>
      <c r="H18" s="19"/>
      <c r="I18" s="16">
        <v>392417</v>
      </c>
      <c r="J18" s="19"/>
      <c r="K18" s="20">
        <v>2726478</v>
      </c>
      <c r="L18" s="19"/>
      <c r="M18" s="20">
        <v>3161032</v>
      </c>
      <c r="N18" s="19"/>
      <c r="O18" s="3"/>
      <c r="P18" s="19"/>
      <c r="Q18" s="20">
        <v>499890</v>
      </c>
      <c r="R18" s="3"/>
      <c r="S18" s="20">
        <v>2021130</v>
      </c>
      <c r="T18" s="3"/>
      <c r="U18" s="3"/>
      <c r="V18" s="3"/>
      <c r="W18" s="16">
        <v>784838</v>
      </c>
      <c r="X18" s="3"/>
      <c r="Y18" s="20">
        <v>5239436</v>
      </c>
      <c r="Z18" s="3"/>
      <c r="AB18" s="3"/>
    </row>
    <row r="19" spans="1:28" ht="14.25" customHeight="1" x14ac:dyDescent="0.3">
      <c r="A19" s="3"/>
      <c r="B19" s="3"/>
      <c r="C19" s="12" t="s">
        <v>22</v>
      </c>
      <c r="D19" s="19"/>
      <c r="E19" s="16" t="s">
        <v>14</v>
      </c>
      <c r="F19" s="19"/>
      <c r="G19" s="16" t="s">
        <v>14</v>
      </c>
      <c r="H19" s="19"/>
      <c r="I19" s="16" t="s">
        <v>14</v>
      </c>
      <c r="J19" s="19"/>
      <c r="K19" s="20">
        <v>158881</v>
      </c>
      <c r="L19" s="19"/>
      <c r="M19" s="20">
        <v>131151</v>
      </c>
      <c r="N19" s="19"/>
      <c r="O19" s="3"/>
      <c r="P19" s="19"/>
      <c r="Q19" s="22" t="s">
        <v>14</v>
      </c>
      <c r="R19" s="3"/>
      <c r="S19" s="20">
        <v>225902</v>
      </c>
      <c r="T19" s="3"/>
      <c r="U19" s="3"/>
      <c r="V19" s="3"/>
      <c r="W19" s="16" t="s">
        <v>14</v>
      </c>
      <c r="X19" s="3"/>
      <c r="Y19" s="20">
        <v>2720990</v>
      </c>
      <c r="Z19" s="3"/>
      <c r="AA19" s="3"/>
      <c r="AB19" s="3"/>
    </row>
    <row r="20" spans="1:28" ht="14.25" customHeight="1" x14ac:dyDescent="0.3">
      <c r="A20" s="3"/>
      <c r="B20" s="3"/>
      <c r="C20" s="23" t="s">
        <v>23</v>
      </c>
      <c r="D20" s="19"/>
      <c r="E20" s="24">
        <f>SUM(E16:E19)</f>
        <v>124567</v>
      </c>
      <c r="F20" s="25"/>
      <c r="G20" s="24">
        <f>SUM(G16:G19)</f>
        <v>63462</v>
      </c>
      <c r="H20" s="25"/>
      <c r="I20" s="24">
        <f>SUM(I16:I19)</f>
        <v>1183493</v>
      </c>
      <c r="J20" s="25"/>
      <c r="K20" s="24">
        <v>3907231</v>
      </c>
      <c r="L20" s="19"/>
      <c r="M20" s="24">
        <f>SUM(M16:M19)</f>
        <v>5375576</v>
      </c>
      <c r="N20" s="19"/>
      <c r="O20" s="3"/>
      <c r="P20" s="19"/>
      <c r="Q20" s="24">
        <f>SUM(Q16:Q19)</f>
        <v>1428292</v>
      </c>
      <c r="R20" s="3"/>
      <c r="S20" s="24">
        <f>SUM(S16:S19)</f>
        <v>3805452</v>
      </c>
      <c r="T20" s="3"/>
      <c r="U20" s="3"/>
      <c r="V20" s="3"/>
      <c r="W20" s="24">
        <f>SUM(W16:W19)</f>
        <v>1617873</v>
      </c>
      <c r="X20" s="3"/>
      <c r="Y20" s="24">
        <f>SUM(Y16:Y19)</f>
        <v>9465323</v>
      </c>
      <c r="Z20" s="3"/>
      <c r="AA20" s="3"/>
      <c r="AB20" s="3"/>
    </row>
    <row r="21" spans="1:28" ht="14.25" customHeight="1" thickBot="1" x14ac:dyDescent="0.35">
      <c r="A21" s="3"/>
      <c r="B21" s="3"/>
      <c r="C21" s="26" t="s">
        <v>24</v>
      </c>
      <c r="D21" s="19"/>
      <c r="E21" s="27">
        <f>E13+E20</f>
        <v>180073</v>
      </c>
      <c r="F21" s="25"/>
      <c r="G21" s="27">
        <f>G13+G20</f>
        <v>1325650</v>
      </c>
      <c r="H21" s="25"/>
      <c r="I21" s="27">
        <f>I13+I20</f>
        <v>5147255</v>
      </c>
      <c r="J21" s="25"/>
      <c r="K21" s="27">
        <v>11448275</v>
      </c>
      <c r="L21" s="28"/>
      <c r="M21" s="27">
        <f>M13+M20</f>
        <v>18132840</v>
      </c>
      <c r="N21" s="28"/>
      <c r="O21" s="28"/>
      <c r="P21" s="28"/>
      <c r="Q21" s="27">
        <f>SUM(Q13,Q20)</f>
        <v>6807375</v>
      </c>
      <c r="R21" s="28"/>
      <c r="S21" s="27">
        <f>SUM(S13,S20)</f>
        <v>13573125</v>
      </c>
      <c r="T21" s="28"/>
      <c r="U21" s="28"/>
      <c r="V21" s="28"/>
      <c r="W21" s="27">
        <f>SUM(W13,W20)</f>
        <v>7015025</v>
      </c>
      <c r="X21" s="28"/>
      <c r="Y21" s="27">
        <f>SUM(Y13,Y20)</f>
        <v>19862436</v>
      </c>
      <c r="Z21" s="28"/>
      <c r="AA21" s="3"/>
      <c r="AB21" s="3"/>
    </row>
    <row r="22" spans="1:28" ht="14.25" customHeight="1" x14ac:dyDescent="0.3">
      <c r="A22" s="3"/>
      <c r="B22" s="3"/>
      <c r="C22" s="12"/>
      <c r="D22" s="19"/>
      <c r="E22" s="16"/>
      <c r="F22" s="19"/>
      <c r="G22" s="16"/>
      <c r="H22" s="19"/>
      <c r="I22" s="16"/>
      <c r="J22" s="19"/>
      <c r="K22" s="20"/>
      <c r="L22" s="19"/>
      <c r="M22" s="20"/>
      <c r="N22" s="19"/>
      <c r="O22" s="3"/>
      <c r="P22" s="19"/>
      <c r="Q22" s="20"/>
      <c r="R22" s="3"/>
      <c r="S22" s="20"/>
      <c r="T22" s="3"/>
      <c r="U22" s="3"/>
      <c r="V22" s="3"/>
      <c r="W22" s="16"/>
      <c r="X22" s="3"/>
      <c r="Y22" s="20"/>
      <c r="Z22" s="3"/>
      <c r="AA22" s="3"/>
      <c r="AB22" s="3"/>
    </row>
    <row r="23" spans="1:28" ht="14.25" customHeight="1" x14ac:dyDescent="0.3">
      <c r="A23" s="3"/>
      <c r="B23" s="3"/>
      <c r="C23" s="11" t="s">
        <v>25</v>
      </c>
      <c r="D23" s="15"/>
      <c r="E23" s="16"/>
      <c r="F23" s="19"/>
      <c r="G23" s="16"/>
      <c r="H23" s="19"/>
      <c r="I23" s="16"/>
      <c r="J23" s="19"/>
      <c r="K23" s="20"/>
      <c r="L23" s="15"/>
      <c r="M23" s="20"/>
      <c r="N23" s="15"/>
      <c r="O23" s="3"/>
      <c r="P23" s="15"/>
      <c r="Q23" s="20"/>
      <c r="R23" s="18"/>
      <c r="S23" s="20"/>
      <c r="T23" s="18"/>
      <c r="U23" s="3"/>
      <c r="V23" s="18"/>
      <c r="W23" s="17"/>
      <c r="X23" s="18"/>
      <c r="Y23" s="20"/>
      <c r="Z23" s="18"/>
      <c r="AA23" s="3"/>
      <c r="AB23" s="3"/>
    </row>
    <row r="24" spans="1:28" ht="14.25" customHeight="1" x14ac:dyDescent="0.3">
      <c r="A24" s="3"/>
      <c r="B24" s="3"/>
      <c r="C24" s="12" t="s">
        <v>26</v>
      </c>
      <c r="D24" s="19"/>
      <c r="E24" s="16">
        <v>10</v>
      </c>
      <c r="F24" s="19"/>
      <c r="G24" s="16">
        <v>12</v>
      </c>
      <c r="H24" s="19"/>
      <c r="I24" s="16">
        <v>14</v>
      </c>
      <c r="J24" s="19"/>
      <c r="K24" s="20">
        <v>1114</v>
      </c>
      <c r="L24" s="19"/>
      <c r="M24" s="20">
        <v>1114</v>
      </c>
      <c r="N24" s="19"/>
      <c r="O24" s="3"/>
      <c r="P24" s="19"/>
      <c r="Q24" s="20">
        <v>14</v>
      </c>
      <c r="R24" s="3"/>
      <c r="S24" s="20">
        <v>1114</v>
      </c>
      <c r="T24" s="3"/>
      <c r="U24" s="3"/>
      <c r="V24" s="3"/>
      <c r="W24" s="16">
        <v>1000</v>
      </c>
      <c r="X24" s="3"/>
      <c r="Y24" s="20">
        <v>1114</v>
      </c>
      <c r="Z24" s="3"/>
      <c r="AA24" s="3"/>
      <c r="AB24" s="3"/>
    </row>
    <row r="25" spans="1:28" ht="14.25" customHeight="1" x14ac:dyDescent="0.3">
      <c r="A25" s="3"/>
      <c r="B25" s="3"/>
      <c r="C25" s="12" t="s">
        <v>27</v>
      </c>
      <c r="D25" s="15"/>
      <c r="E25" s="16"/>
      <c r="F25" s="19"/>
      <c r="G25" s="16">
        <v>74732</v>
      </c>
      <c r="H25" s="19"/>
      <c r="I25" s="16">
        <v>574730</v>
      </c>
      <c r="J25" s="19"/>
      <c r="K25" s="20">
        <v>2680380</v>
      </c>
      <c r="L25" s="15"/>
      <c r="M25" s="20">
        <v>2680380</v>
      </c>
      <c r="N25" s="15"/>
      <c r="O25" s="3"/>
      <c r="P25" s="15"/>
      <c r="Q25" s="16">
        <v>574730</v>
      </c>
      <c r="R25" s="18"/>
      <c r="S25" s="20">
        <v>2680380</v>
      </c>
      <c r="T25" s="18"/>
      <c r="U25" s="3"/>
      <c r="V25" s="18"/>
      <c r="W25" s="16">
        <v>574744</v>
      </c>
      <c r="X25" s="18"/>
      <c r="Y25" s="20">
        <v>2680380</v>
      </c>
      <c r="Z25" s="18"/>
      <c r="AA25" s="3"/>
      <c r="AB25" s="3"/>
    </row>
    <row r="26" spans="1:28" ht="14.25" customHeight="1" x14ac:dyDescent="0.3">
      <c r="A26" s="3"/>
      <c r="B26" s="3"/>
      <c r="C26" s="12" t="s">
        <v>140</v>
      </c>
      <c r="D26" s="15"/>
      <c r="E26" s="16" t="s">
        <v>14</v>
      </c>
      <c r="F26" s="19"/>
      <c r="G26" s="16" t="s">
        <v>14</v>
      </c>
      <c r="H26" s="19"/>
      <c r="I26" s="16" t="s">
        <v>14</v>
      </c>
      <c r="J26" s="19"/>
      <c r="K26" s="16" t="s">
        <v>14</v>
      </c>
      <c r="L26" s="15"/>
      <c r="M26" s="16">
        <v>-35986</v>
      </c>
      <c r="N26" s="15"/>
      <c r="O26" s="3"/>
      <c r="P26" s="15"/>
      <c r="Q26" s="16"/>
      <c r="R26" s="18"/>
      <c r="S26" s="20"/>
      <c r="T26" s="18"/>
      <c r="U26" s="3"/>
      <c r="V26" s="18"/>
      <c r="W26" s="16"/>
      <c r="X26" s="18"/>
      <c r="Y26" s="20"/>
      <c r="Z26" s="18"/>
      <c r="AA26" s="3"/>
      <c r="AB26" s="3"/>
    </row>
    <row r="27" spans="1:28" ht="14.25" customHeight="1" x14ac:dyDescent="0.3">
      <c r="A27" s="3"/>
      <c r="B27" s="3"/>
      <c r="C27" s="12" t="s">
        <v>28</v>
      </c>
      <c r="D27" s="19"/>
      <c r="E27" s="16">
        <v>21327</v>
      </c>
      <c r="F27" s="19"/>
      <c r="G27" s="16">
        <v>134360</v>
      </c>
      <c r="H27" s="19"/>
      <c r="I27" s="16">
        <v>1830786</v>
      </c>
      <c r="J27" s="19"/>
      <c r="K27" s="20">
        <v>1621273</v>
      </c>
      <c r="L27" s="19"/>
      <c r="M27" s="20">
        <v>2419765</v>
      </c>
      <c r="N27" s="19"/>
      <c r="O27" s="3"/>
      <c r="P27" s="19"/>
      <c r="Q27" s="20">
        <v>2178197</v>
      </c>
      <c r="R27" s="3"/>
      <c r="S27" s="20">
        <v>2883796</v>
      </c>
      <c r="T27" s="3"/>
      <c r="U27" s="3"/>
      <c r="V27" s="3"/>
      <c r="W27" s="16">
        <v>2422546</v>
      </c>
      <c r="X27" s="3"/>
      <c r="Y27" s="20">
        <v>4710225</v>
      </c>
      <c r="Z27" s="3"/>
      <c r="AA27" s="3"/>
      <c r="AB27" s="3"/>
    </row>
    <row r="28" spans="1:28" ht="14.25" customHeight="1" x14ac:dyDescent="0.3">
      <c r="A28" s="18"/>
      <c r="B28" s="18"/>
      <c r="C28" s="12" t="s">
        <v>29</v>
      </c>
      <c r="D28" s="15"/>
      <c r="E28" s="16" t="s">
        <v>14</v>
      </c>
      <c r="F28" s="19"/>
      <c r="G28" s="16" t="s">
        <v>14</v>
      </c>
      <c r="H28" s="19"/>
      <c r="I28" s="16" t="s">
        <v>14</v>
      </c>
      <c r="J28" s="19"/>
      <c r="K28" s="20">
        <v>574546</v>
      </c>
      <c r="L28" s="15"/>
      <c r="M28" s="20">
        <v>574546</v>
      </c>
      <c r="N28" s="15"/>
      <c r="O28" s="3"/>
      <c r="P28" s="15"/>
      <c r="Q28" s="22" t="s">
        <v>14</v>
      </c>
      <c r="R28" s="18"/>
      <c r="S28" s="20">
        <v>574546</v>
      </c>
      <c r="T28" s="18"/>
      <c r="U28" s="3"/>
      <c r="V28" s="18"/>
      <c r="W28" s="18"/>
      <c r="X28" s="18"/>
      <c r="Y28" s="20">
        <v>574546</v>
      </c>
      <c r="Z28" s="18"/>
      <c r="AA28" s="18"/>
      <c r="AB28" s="18"/>
    </row>
    <row r="29" spans="1:28" ht="14.25" customHeight="1" x14ac:dyDescent="0.3">
      <c r="A29" s="3"/>
      <c r="B29" s="3"/>
      <c r="C29" s="12" t="s">
        <v>30</v>
      </c>
      <c r="D29" s="19"/>
      <c r="E29" s="16" t="s">
        <v>14</v>
      </c>
      <c r="F29" s="19"/>
      <c r="G29" s="16" t="s">
        <v>14</v>
      </c>
      <c r="H29" s="19"/>
      <c r="I29" s="16" t="s">
        <v>14</v>
      </c>
      <c r="J29" s="19"/>
      <c r="K29" s="20">
        <v>-8166</v>
      </c>
      <c r="L29" s="19"/>
      <c r="M29" s="20">
        <v>92944</v>
      </c>
      <c r="N29" s="19"/>
      <c r="O29" s="3"/>
      <c r="P29" s="19"/>
      <c r="Q29" s="22" t="s">
        <v>14</v>
      </c>
      <c r="R29" s="3"/>
      <c r="S29" s="20">
        <v>95845</v>
      </c>
      <c r="T29" s="3"/>
      <c r="U29" s="3"/>
      <c r="V29" s="3"/>
      <c r="W29" s="16">
        <v>-1310</v>
      </c>
      <c r="X29" s="3"/>
      <c r="Y29" s="20">
        <v>127257</v>
      </c>
      <c r="Z29" s="3"/>
      <c r="AA29" s="3"/>
      <c r="AB29" s="3"/>
    </row>
    <row r="30" spans="1:28" ht="14.25" customHeight="1" x14ac:dyDescent="0.3">
      <c r="A30" s="3"/>
      <c r="B30" s="3"/>
      <c r="C30" s="29" t="s">
        <v>31</v>
      </c>
      <c r="D30" s="30"/>
      <c r="E30" s="24">
        <f>SUM(E24:E29)</f>
        <v>21337</v>
      </c>
      <c r="F30" s="25"/>
      <c r="G30" s="24">
        <f>SUM(G24:G29)</f>
        <v>209104</v>
      </c>
      <c r="H30" s="25"/>
      <c r="I30" s="24">
        <f>SUM(I24:I29)</f>
        <v>2405530</v>
      </c>
      <c r="J30" s="25"/>
      <c r="K30" s="24">
        <v>4869147</v>
      </c>
      <c r="L30" s="30"/>
      <c r="M30" s="24">
        <f>SUM(M24:M29)</f>
        <v>5732763</v>
      </c>
      <c r="N30" s="30"/>
      <c r="O30" s="3"/>
      <c r="P30" s="30"/>
      <c r="Q30" s="24">
        <f>SUM(Q24:Q29)</f>
        <v>2752941</v>
      </c>
      <c r="R30" s="3"/>
      <c r="S30" s="24">
        <f>SUM(S24:S29)</f>
        <v>6235681</v>
      </c>
      <c r="T30" s="3"/>
      <c r="U30" s="3"/>
      <c r="V30" s="3"/>
      <c r="W30" s="24">
        <f>SUM(W24:W29)</f>
        <v>2996980</v>
      </c>
      <c r="X30" s="3"/>
      <c r="Y30" s="24">
        <f>SUM(Y24:Y29)</f>
        <v>8093522</v>
      </c>
      <c r="Z30" s="3"/>
      <c r="AA30" s="3"/>
      <c r="AB30" s="3"/>
    </row>
    <row r="31" spans="1:28" ht="14.25" customHeight="1" thickBot="1" x14ac:dyDescent="0.35">
      <c r="A31" s="3"/>
      <c r="B31" s="3"/>
      <c r="C31" s="26" t="s">
        <v>32</v>
      </c>
      <c r="D31" s="30"/>
      <c r="E31" s="27">
        <f>E30</f>
        <v>21337</v>
      </c>
      <c r="F31" s="25"/>
      <c r="G31" s="27">
        <f>G30</f>
        <v>209104</v>
      </c>
      <c r="H31" s="25"/>
      <c r="I31" s="27">
        <f>I30</f>
        <v>2405530</v>
      </c>
      <c r="J31" s="25"/>
      <c r="K31" s="27">
        <v>4869147</v>
      </c>
      <c r="L31" s="30"/>
      <c r="M31" s="27">
        <f>SUM(M30)</f>
        <v>5732763</v>
      </c>
      <c r="N31" s="30"/>
      <c r="O31" s="3"/>
      <c r="P31" s="30"/>
      <c r="Q31" s="27">
        <f>SUM(Q30)</f>
        <v>2752941</v>
      </c>
      <c r="R31" s="3"/>
      <c r="S31" s="27">
        <f>SUM(S30)</f>
        <v>6235681</v>
      </c>
      <c r="T31" s="3"/>
      <c r="U31" s="3"/>
      <c r="V31" s="3"/>
      <c r="W31" s="27">
        <f>SUM(W30)</f>
        <v>2996980</v>
      </c>
      <c r="X31" s="3"/>
      <c r="Y31" s="27">
        <f>SUM(Y30)</f>
        <v>8093522</v>
      </c>
      <c r="Z31" s="3"/>
      <c r="AA31" s="3"/>
      <c r="AB31" s="3"/>
    </row>
    <row r="32" spans="1:28" ht="14.25" customHeight="1" x14ac:dyDescent="0.3">
      <c r="A32" s="3"/>
      <c r="B32" s="3"/>
      <c r="C32" s="12"/>
      <c r="D32" s="19"/>
      <c r="E32" s="16"/>
      <c r="F32" s="19"/>
      <c r="G32" s="16"/>
      <c r="H32" s="19"/>
      <c r="I32" s="16"/>
      <c r="J32" s="19"/>
      <c r="K32" s="20"/>
      <c r="L32" s="19"/>
      <c r="M32" s="20"/>
      <c r="N32" s="19"/>
      <c r="O32" s="3"/>
      <c r="P32" s="19"/>
      <c r="Q32" s="20"/>
      <c r="R32" s="3"/>
      <c r="S32" s="20"/>
      <c r="T32" s="3"/>
      <c r="U32" s="3"/>
      <c r="V32" s="3"/>
      <c r="W32" s="16"/>
      <c r="X32" s="3"/>
      <c r="Y32" s="20"/>
      <c r="Z32" s="3"/>
      <c r="AA32" s="3"/>
      <c r="AB32" s="3"/>
    </row>
    <row r="33" spans="1:28" ht="14.25" customHeight="1" x14ac:dyDescent="0.3">
      <c r="A33" s="3"/>
      <c r="B33" s="3"/>
      <c r="C33" s="11" t="s">
        <v>33</v>
      </c>
      <c r="D33" s="19"/>
      <c r="E33" s="16"/>
      <c r="F33" s="19"/>
      <c r="G33" s="16"/>
      <c r="H33" s="19"/>
      <c r="I33" s="16"/>
      <c r="J33" s="19"/>
      <c r="K33" s="20"/>
      <c r="L33" s="19"/>
      <c r="M33" s="20"/>
      <c r="N33" s="19"/>
      <c r="O33" s="3"/>
      <c r="P33" s="19"/>
      <c r="Q33" s="20"/>
      <c r="R33" s="3"/>
      <c r="S33" s="20"/>
      <c r="T33" s="3"/>
      <c r="U33" s="3"/>
      <c r="V33" s="3"/>
      <c r="W33" s="16"/>
      <c r="X33" s="3"/>
      <c r="Y33" s="20"/>
      <c r="Z33" s="3"/>
      <c r="AA33" s="3"/>
      <c r="AB33" s="3"/>
    </row>
    <row r="34" spans="1:28" ht="14.25" customHeight="1" x14ac:dyDescent="0.3">
      <c r="A34" s="3"/>
      <c r="B34" s="3"/>
      <c r="C34" s="14" t="s">
        <v>34</v>
      </c>
      <c r="D34" s="19"/>
      <c r="E34" s="16"/>
      <c r="F34" s="19"/>
      <c r="G34" s="16"/>
      <c r="H34" s="19"/>
      <c r="I34" s="16"/>
      <c r="J34" s="19"/>
      <c r="K34" s="20"/>
      <c r="L34" s="19"/>
      <c r="M34" s="20"/>
      <c r="N34" s="19"/>
      <c r="O34" s="3"/>
      <c r="P34" s="19"/>
      <c r="Q34" s="20"/>
      <c r="R34" s="3"/>
      <c r="S34" s="20"/>
      <c r="T34" s="3"/>
      <c r="U34" s="3"/>
      <c r="V34" s="3"/>
      <c r="W34" s="16"/>
      <c r="X34" s="3"/>
      <c r="Y34" s="20"/>
      <c r="Z34" s="3"/>
      <c r="AA34" s="3"/>
      <c r="AB34" s="3"/>
    </row>
    <row r="35" spans="1:28" ht="14.25" customHeight="1" x14ac:dyDescent="0.3">
      <c r="A35" s="3"/>
      <c r="B35" s="3"/>
      <c r="C35" s="12" t="s">
        <v>35</v>
      </c>
      <c r="D35" s="3"/>
      <c r="E35" s="31" t="s">
        <v>14</v>
      </c>
      <c r="F35" s="3"/>
      <c r="G35" s="31">
        <v>589472</v>
      </c>
      <c r="H35" s="3"/>
      <c r="I35" s="31">
        <v>1471664</v>
      </c>
      <c r="J35" s="3"/>
      <c r="K35" s="20">
        <v>4111952</v>
      </c>
      <c r="L35" s="3"/>
      <c r="M35" s="20">
        <f>8512028+7</f>
        <v>8512035</v>
      </c>
      <c r="N35" s="3"/>
      <c r="O35" s="3"/>
      <c r="P35" s="3"/>
      <c r="Q35" s="20">
        <v>3530841</v>
      </c>
      <c r="R35" s="3"/>
      <c r="S35" s="20">
        <v>4387807</v>
      </c>
      <c r="T35" s="3"/>
      <c r="U35" s="3"/>
      <c r="V35" s="3"/>
      <c r="W35" s="31">
        <v>3482987</v>
      </c>
      <c r="X35" s="3"/>
      <c r="Y35" s="20">
        <v>7842556</v>
      </c>
      <c r="Z35" s="3"/>
      <c r="AA35" s="3"/>
      <c r="AB35" s="3"/>
    </row>
    <row r="36" spans="1:28" ht="14.25" customHeight="1" x14ac:dyDescent="0.3">
      <c r="A36" s="3"/>
      <c r="B36" s="32"/>
      <c r="C36" s="12" t="s">
        <v>36</v>
      </c>
      <c r="D36" s="12"/>
      <c r="E36" s="31" t="s">
        <v>14</v>
      </c>
      <c r="F36" s="12"/>
      <c r="G36" s="31">
        <v>10022</v>
      </c>
      <c r="H36" s="12"/>
      <c r="I36" s="31">
        <v>106454</v>
      </c>
      <c r="J36" s="12"/>
      <c r="K36" s="20">
        <v>398162</v>
      </c>
      <c r="L36" s="12"/>
      <c r="M36" s="20">
        <f>737185-7</f>
        <v>737178</v>
      </c>
      <c r="N36" s="12"/>
      <c r="O36" s="3"/>
      <c r="P36" s="12"/>
      <c r="Q36" s="20">
        <v>151796</v>
      </c>
      <c r="R36" s="12"/>
      <c r="S36" s="20">
        <v>985792</v>
      </c>
      <c r="T36" s="12"/>
      <c r="U36" s="3"/>
      <c r="V36" s="12"/>
      <c r="W36" s="13">
        <v>158191</v>
      </c>
      <c r="X36" s="12"/>
      <c r="Y36" s="20">
        <v>946521</v>
      </c>
      <c r="Z36" s="12"/>
      <c r="AA36" s="3"/>
      <c r="AB36" s="3"/>
    </row>
    <row r="37" spans="1:28" ht="14.25" customHeight="1" x14ac:dyDescent="0.3">
      <c r="A37" s="3"/>
      <c r="B37" s="3"/>
      <c r="C37" s="12" t="s">
        <v>37</v>
      </c>
      <c r="D37" s="3"/>
      <c r="E37" s="31" t="s">
        <v>14</v>
      </c>
      <c r="F37" s="3"/>
      <c r="G37" s="31" t="s">
        <v>14</v>
      </c>
      <c r="H37" s="3"/>
      <c r="I37" s="31" t="s">
        <v>14</v>
      </c>
      <c r="J37" s="3"/>
      <c r="K37" s="20">
        <v>69213</v>
      </c>
      <c r="L37" s="3"/>
      <c r="M37" s="20">
        <v>100989</v>
      </c>
      <c r="N37" s="3"/>
      <c r="O37" s="3"/>
      <c r="P37" s="3"/>
      <c r="Q37" s="22" t="s">
        <v>14</v>
      </c>
      <c r="R37" s="3"/>
      <c r="S37" s="20">
        <v>80210</v>
      </c>
      <c r="T37" s="3"/>
      <c r="U37" s="3"/>
      <c r="V37" s="3"/>
      <c r="W37" s="31" t="s">
        <v>14</v>
      </c>
      <c r="X37" s="3"/>
      <c r="Y37" s="20">
        <v>33486</v>
      </c>
      <c r="Z37" s="3"/>
      <c r="AA37" s="3"/>
      <c r="AB37" s="3"/>
    </row>
    <row r="38" spans="1:28" ht="14.25" customHeight="1" x14ac:dyDescent="0.3">
      <c r="A38" s="3"/>
      <c r="B38" s="3"/>
      <c r="C38" s="12" t="s">
        <v>38</v>
      </c>
      <c r="D38" s="3"/>
      <c r="E38" s="31" t="s">
        <v>14</v>
      </c>
      <c r="F38" s="3"/>
      <c r="G38" s="31" t="s">
        <v>14</v>
      </c>
      <c r="H38" s="3"/>
      <c r="I38" s="31"/>
      <c r="J38" s="3"/>
      <c r="K38" s="20">
        <v>20520</v>
      </c>
      <c r="L38" s="3"/>
      <c r="M38" s="20">
        <v>241654</v>
      </c>
      <c r="N38" s="3"/>
      <c r="O38" s="3"/>
      <c r="P38" s="3"/>
      <c r="Q38" s="22" t="s">
        <v>14</v>
      </c>
      <c r="R38" s="3"/>
      <c r="S38" s="20">
        <v>159322</v>
      </c>
      <c r="T38" s="3"/>
      <c r="U38" s="3"/>
      <c r="V38" s="3"/>
      <c r="W38" s="31" t="s">
        <v>14</v>
      </c>
      <c r="X38" s="3"/>
      <c r="Y38" s="20">
        <v>505630</v>
      </c>
      <c r="Z38" s="3"/>
      <c r="AA38" s="3"/>
      <c r="AB38" s="3"/>
    </row>
    <row r="39" spans="1:28" ht="14.25" customHeight="1" x14ac:dyDescent="0.3">
      <c r="A39" s="3"/>
      <c r="B39" s="3"/>
      <c r="C39" s="23" t="s">
        <v>39</v>
      </c>
      <c r="D39" s="3"/>
      <c r="E39" s="33" t="s">
        <v>14</v>
      </c>
      <c r="F39" s="25"/>
      <c r="G39" s="24">
        <f>SUM(G35:G38)</f>
        <v>599494</v>
      </c>
      <c r="H39" s="25"/>
      <c r="I39" s="24">
        <f>SUM(I35:I38)</f>
        <v>1578118</v>
      </c>
      <c r="J39" s="25"/>
      <c r="K39" s="24">
        <v>4599847</v>
      </c>
      <c r="L39" s="3"/>
      <c r="M39" s="24">
        <f>SUM(M35:M38)</f>
        <v>9591856</v>
      </c>
      <c r="N39" s="3"/>
      <c r="O39" s="3"/>
      <c r="P39" s="3"/>
      <c r="Q39" s="24">
        <f>SUM(Q35:Q38)</f>
        <v>3682637</v>
      </c>
      <c r="R39" s="3"/>
      <c r="S39" s="24">
        <f>SUM(S35:S38)</f>
        <v>5613131</v>
      </c>
      <c r="T39" s="3"/>
      <c r="U39" s="3"/>
      <c r="V39" s="3"/>
      <c r="W39" s="24">
        <f>SUM(W35:W38)</f>
        <v>3641178</v>
      </c>
      <c r="X39" s="3"/>
      <c r="Y39" s="24">
        <f>SUM(Y35:Y38)</f>
        <v>9328193</v>
      </c>
      <c r="Z39" s="3"/>
      <c r="AA39" s="3"/>
      <c r="AB39" s="3"/>
    </row>
    <row r="40" spans="1:28" ht="14.25" customHeight="1" x14ac:dyDescent="0.3">
      <c r="A40" s="3"/>
      <c r="B40" s="3"/>
      <c r="C40" s="12"/>
      <c r="D40" s="3"/>
      <c r="E40" s="31"/>
      <c r="F40" s="3"/>
      <c r="G40" s="31"/>
      <c r="H40" s="3"/>
      <c r="I40" s="31"/>
      <c r="J40" s="3"/>
      <c r="K40" s="20"/>
      <c r="L40" s="3"/>
      <c r="M40" s="20"/>
      <c r="N40" s="3"/>
      <c r="O40" s="3"/>
      <c r="P40" s="3"/>
      <c r="Q40" s="20"/>
      <c r="R40" s="3"/>
      <c r="S40" s="20"/>
      <c r="T40" s="3"/>
      <c r="U40" s="3"/>
      <c r="V40" s="3"/>
      <c r="W40" s="31"/>
      <c r="X40" s="3"/>
      <c r="Y40" s="20"/>
      <c r="Z40" s="3"/>
      <c r="AA40" s="3"/>
      <c r="AB40" s="3"/>
    </row>
    <row r="41" spans="1:28" ht="14.25" customHeight="1" x14ac:dyDescent="0.3">
      <c r="A41" s="3"/>
      <c r="B41" s="3"/>
      <c r="C41" s="14" t="s">
        <v>40</v>
      </c>
      <c r="D41" s="3"/>
      <c r="E41" s="3"/>
      <c r="F41" s="3"/>
      <c r="G41" s="3"/>
      <c r="H41" s="3"/>
      <c r="I41" s="3"/>
      <c r="J41" s="3"/>
      <c r="K41" s="20"/>
      <c r="L41" s="3"/>
      <c r="M41" s="20"/>
      <c r="N41" s="3"/>
      <c r="O41" s="3"/>
      <c r="P41" s="3"/>
      <c r="Q41" s="20"/>
      <c r="R41" s="3"/>
      <c r="S41" s="20"/>
      <c r="T41" s="3"/>
      <c r="U41" s="3"/>
      <c r="V41" s="3"/>
      <c r="W41" s="3"/>
      <c r="X41" s="3"/>
      <c r="Y41" s="20"/>
      <c r="Z41" s="3"/>
      <c r="AA41" s="3"/>
      <c r="AB41" s="3"/>
    </row>
    <row r="42" spans="1:28" ht="14.25" customHeight="1" x14ac:dyDescent="0.3">
      <c r="A42" s="3"/>
      <c r="B42" s="3"/>
      <c r="C42" s="12" t="s">
        <v>41</v>
      </c>
      <c r="D42" s="3"/>
      <c r="E42" s="31" t="s">
        <v>14</v>
      </c>
      <c r="F42" s="3"/>
      <c r="G42" s="31">
        <v>446523</v>
      </c>
      <c r="H42" s="3"/>
      <c r="I42" s="31">
        <v>1037338</v>
      </c>
      <c r="J42" s="3"/>
      <c r="K42" s="20">
        <v>1503541</v>
      </c>
      <c r="L42" s="3"/>
      <c r="M42" s="20">
        <v>2192772</v>
      </c>
      <c r="N42" s="3"/>
      <c r="O42" s="3"/>
      <c r="P42" s="3"/>
      <c r="Q42" s="20">
        <v>55836</v>
      </c>
      <c r="R42" s="3"/>
      <c r="S42" s="20">
        <v>1040028</v>
      </c>
      <c r="T42" s="3"/>
      <c r="U42" s="3"/>
      <c r="V42" s="3"/>
      <c r="W42" s="31">
        <v>90599</v>
      </c>
      <c r="X42" s="3"/>
      <c r="Y42" s="20">
        <v>1693624</v>
      </c>
      <c r="Z42" s="3"/>
      <c r="AA42" s="3"/>
      <c r="AB42" s="3"/>
    </row>
    <row r="43" spans="1:28" ht="14.25" customHeight="1" x14ac:dyDescent="0.3">
      <c r="A43" s="3"/>
      <c r="B43" s="3"/>
      <c r="C43" s="12" t="s">
        <v>42</v>
      </c>
      <c r="D43" s="3"/>
      <c r="E43" s="31">
        <v>830</v>
      </c>
      <c r="F43" s="3"/>
      <c r="G43" s="31">
        <v>5358</v>
      </c>
      <c r="H43" s="3"/>
      <c r="I43" s="31">
        <v>66258</v>
      </c>
      <c r="J43" s="3"/>
      <c r="K43" s="20">
        <v>223831</v>
      </c>
      <c r="L43" s="3"/>
      <c r="M43" s="20">
        <v>190501</v>
      </c>
      <c r="N43" s="3"/>
      <c r="O43" s="3"/>
      <c r="P43" s="3"/>
      <c r="Q43" s="20">
        <v>93341</v>
      </c>
      <c r="R43" s="3"/>
      <c r="S43" s="20">
        <v>236208</v>
      </c>
      <c r="T43" s="3"/>
      <c r="U43" s="3"/>
      <c r="V43" s="3"/>
      <c r="W43" s="31">
        <v>89151</v>
      </c>
      <c r="X43" s="3"/>
      <c r="Y43" s="20">
        <v>215275</v>
      </c>
      <c r="Z43" s="3"/>
      <c r="AA43" s="3"/>
      <c r="AB43" s="3"/>
    </row>
    <row r="44" spans="1:28" ht="14.25" customHeight="1" x14ac:dyDescent="0.3">
      <c r="A44" s="3"/>
      <c r="B44" s="3"/>
      <c r="C44" s="12" t="s">
        <v>43</v>
      </c>
      <c r="D44" s="34"/>
      <c r="E44" s="31">
        <v>157906</v>
      </c>
      <c r="F44" s="34"/>
      <c r="G44" s="31">
        <v>65171</v>
      </c>
      <c r="H44" s="34"/>
      <c r="I44" s="34">
        <v>60011</v>
      </c>
      <c r="J44" s="34"/>
      <c r="K44" s="20">
        <v>251909</v>
      </c>
      <c r="L44" s="34"/>
      <c r="M44" s="20">
        <v>424948</v>
      </c>
      <c r="N44" s="34"/>
      <c r="O44" s="3"/>
      <c r="P44" s="34"/>
      <c r="Q44" s="20">
        <v>222620</v>
      </c>
      <c r="R44" s="34"/>
      <c r="S44" s="20">
        <v>448077</v>
      </c>
      <c r="T44" s="34"/>
      <c r="U44" s="3"/>
      <c r="V44" s="34"/>
      <c r="W44" s="31">
        <v>197117</v>
      </c>
      <c r="X44" s="34"/>
      <c r="Y44" s="20">
        <f>531822</f>
        <v>531822</v>
      </c>
      <c r="Z44" s="34"/>
      <c r="AA44" s="3"/>
      <c r="AB44" s="3"/>
    </row>
    <row r="45" spans="1:28" ht="14.25" customHeight="1" x14ac:dyDescent="0.3">
      <c r="A45" s="3"/>
      <c r="B45" s="3"/>
      <c r="C45" s="23" t="s">
        <v>44</v>
      </c>
      <c r="D45" s="34"/>
      <c r="E45" s="24">
        <f>SUM(E42:E44)</f>
        <v>158736</v>
      </c>
      <c r="F45" s="25"/>
      <c r="G45" s="24">
        <f>SUM(G42:G44)</f>
        <v>517052</v>
      </c>
      <c r="H45" s="25"/>
      <c r="I45" s="24">
        <f>SUM(I42:I44)</f>
        <v>1163607</v>
      </c>
      <c r="J45" s="25"/>
      <c r="K45" s="24">
        <v>1979281</v>
      </c>
      <c r="L45" s="34"/>
      <c r="M45" s="24">
        <f>SUM(M42:M44)</f>
        <v>2808221</v>
      </c>
      <c r="N45" s="34"/>
      <c r="O45" s="3"/>
      <c r="P45" s="34"/>
      <c r="Q45" s="24">
        <f>SUM(Q42:Q44)</f>
        <v>371797</v>
      </c>
      <c r="R45" s="34"/>
      <c r="S45" s="24">
        <f>SUM(S42:S44)</f>
        <v>1724313</v>
      </c>
      <c r="T45" s="34"/>
      <c r="U45" s="3"/>
      <c r="V45" s="34"/>
      <c r="W45" s="24">
        <f>SUM(W42:W44)</f>
        <v>376867</v>
      </c>
      <c r="X45" s="34"/>
      <c r="Y45" s="24">
        <f>SUM(Y42:Y44)</f>
        <v>2440721</v>
      </c>
      <c r="Z45" s="34"/>
      <c r="AA45" s="3"/>
      <c r="AB45" s="3"/>
    </row>
    <row r="46" spans="1:28" ht="14.25" customHeight="1" thickBot="1" x14ac:dyDescent="0.35">
      <c r="A46" s="3"/>
      <c r="B46" s="3"/>
      <c r="C46" s="35" t="s">
        <v>45</v>
      </c>
      <c r="D46" s="12"/>
      <c r="E46" s="27">
        <f>E45</f>
        <v>158736</v>
      </c>
      <c r="F46" s="25"/>
      <c r="G46" s="27">
        <f>G39+G45</f>
        <v>1116546</v>
      </c>
      <c r="H46" s="25"/>
      <c r="I46" s="27">
        <f>I39+I45</f>
        <v>2741725</v>
      </c>
      <c r="J46" s="25"/>
      <c r="K46" s="27">
        <v>6579128</v>
      </c>
      <c r="L46" s="12"/>
      <c r="M46" s="27">
        <f>M39+M45</f>
        <v>12400077</v>
      </c>
      <c r="N46" s="12"/>
      <c r="O46" s="3"/>
      <c r="P46" s="12"/>
      <c r="Q46" s="27">
        <f>SUM(Q39,Q45)</f>
        <v>4054434</v>
      </c>
      <c r="R46" s="3"/>
      <c r="S46" s="27">
        <f>SUM(S39,S45)</f>
        <v>7337444</v>
      </c>
      <c r="T46" s="3"/>
      <c r="U46" s="3"/>
      <c r="V46" s="3"/>
      <c r="W46" s="27">
        <f>SUM(W39,W45)</f>
        <v>4018045</v>
      </c>
      <c r="X46" s="3"/>
      <c r="Y46" s="27">
        <f>SUM(Y39,Y45)</f>
        <v>11768914</v>
      </c>
      <c r="Z46" s="3"/>
      <c r="AA46" s="3"/>
      <c r="AB46" s="3"/>
    </row>
    <row r="47" spans="1:28" ht="14.25" customHeight="1" thickBot="1" x14ac:dyDescent="0.35">
      <c r="A47" s="3"/>
      <c r="B47" s="3"/>
      <c r="C47" s="26" t="s">
        <v>46</v>
      </c>
      <c r="D47" s="3"/>
      <c r="E47" s="27">
        <f>E31+E46</f>
        <v>180073</v>
      </c>
      <c r="F47" s="25"/>
      <c r="G47" s="27">
        <f>G31+G46</f>
        <v>1325650</v>
      </c>
      <c r="H47" s="25"/>
      <c r="I47" s="27">
        <f>I31+I46</f>
        <v>5147255</v>
      </c>
      <c r="J47" s="25"/>
      <c r="K47" s="36">
        <v>11448275</v>
      </c>
      <c r="L47" s="3"/>
      <c r="M47" s="36">
        <f>M31+M46</f>
        <v>18132840</v>
      </c>
      <c r="N47" s="3"/>
      <c r="O47" s="3"/>
      <c r="P47" s="3"/>
      <c r="Q47" s="36">
        <f>SUM(Q31,Q46)</f>
        <v>6807375</v>
      </c>
      <c r="R47" s="3"/>
      <c r="S47" s="36">
        <f>SUM(S31,S46)</f>
        <v>13573125</v>
      </c>
      <c r="T47" s="3"/>
      <c r="U47" s="3"/>
      <c r="V47" s="3"/>
      <c r="W47" s="36">
        <f>SUM(W31,W46)</f>
        <v>7015025</v>
      </c>
      <c r="X47" s="3"/>
      <c r="Y47" s="36">
        <f>SUM(Y31,Y46)</f>
        <v>19862436</v>
      </c>
      <c r="Z47" s="3"/>
      <c r="AA47" s="3"/>
      <c r="AB47" s="3"/>
    </row>
    <row r="48" spans="1:28" ht="14.25" customHeight="1" x14ac:dyDescent="0.3">
      <c r="A48" s="3"/>
      <c r="B48" s="3"/>
      <c r="C48" s="3"/>
      <c r="D48" s="3"/>
      <c r="E48" s="37"/>
      <c r="F48" s="3"/>
      <c r="G48" s="37"/>
      <c r="H48" s="3"/>
      <c r="I48" s="37"/>
      <c r="J48" s="3"/>
      <c r="K48" s="37"/>
      <c r="L48" s="3"/>
      <c r="M48" s="37"/>
      <c r="N48" s="3"/>
      <c r="O48" s="3"/>
      <c r="P48" s="3"/>
      <c r="Q48" s="37"/>
      <c r="R48" s="3"/>
      <c r="S48" s="37"/>
      <c r="T48" s="3"/>
      <c r="U48" s="3"/>
      <c r="V48" s="3"/>
      <c r="W48" s="37"/>
      <c r="X48" s="3"/>
      <c r="Y48" s="3"/>
      <c r="Z48" s="3"/>
      <c r="AA48" s="3"/>
      <c r="AB48" s="3"/>
    </row>
    <row r="49" spans="1:28" ht="14.25" customHeight="1" x14ac:dyDescent="0.3">
      <c r="A49" s="3"/>
      <c r="B49" s="3"/>
      <c r="C49" s="3"/>
      <c r="D49" s="3"/>
      <c r="E49" s="37"/>
      <c r="F49" s="3"/>
      <c r="G49" s="37"/>
      <c r="H49" s="3"/>
      <c r="I49" s="37"/>
      <c r="J49" s="3"/>
      <c r="K49" s="37"/>
      <c r="L49" s="3"/>
      <c r="M49" s="37"/>
      <c r="N49" s="3"/>
      <c r="O49" s="3"/>
      <c r="P49" s="3"/>
      <c r="Q49" s="37"/>
      <c r="R49" s="3"/>
      <c r="S49" s="37"/>
      <c r="T49" s="3"/>
      <c r="U49" s="3"/>
      <c r="V49" s="3"/>
      <c r="W49" s="37"/>
      <c r="X49" s="3"/>
      <c r="Y49" s="3"/>
      <c r="Z49" s="3"/>
      <c r="AA49" s="3"/>
      <c r="AB49" s="3"/>
    </row>
    <row r="50" spans="1:28" ht="14.2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4.2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4.2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4.2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 x14ac:dyDescent="0.3">
      <c r="A56" s="3"/>
      <c r="B56" s="3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4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4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4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4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4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4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4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4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4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4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4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4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4.2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4.2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4.2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4.2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4.2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4.2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4.2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4.2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4.2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4.2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4.25" customHeight="1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</sheetData>
  <conditionalFormatting sqref="U9:U20 U22:U28">
    <cfRule type="containsText" dxfId="8" priority="3" operator="containsText" text="ok">
      <formula>NOT(ISERROR(SEARCH(("ok"),(U9))))</formula>
    </cfRule>
  </conditionalFormatting>
  <conditionalFormatting sqref="O9:O20 O22:O28">
    <cfRule type="containsText" dxfId="7" priority="1" operator="containsText" text="ok">
      <formula>NOT(ISERROR(SEARCH(("ok"),(O9))))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0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36" sqref="Q36"/>
    </sheetView>
  </sheetViews>
  <sheetFormatPr defaultColWidth="14.44140625" defaultRowHeight="15" customHeight="1" x14ac:dyDescent="0.3"/>
  <cols>
    <col min="1" max="1" width="1.5546875" customWidth="1"/>
    <col min="2" max="2" width="4" customWidth="1"/>
    <col min="3" max="3" width="53.5546875" customWidth="1"/>
    <col min="4" max="4" width="1.44140625" customWidth="1"/>
    <col min="5" max="5" width="13.5546875" customWidth="1"/>
    <col min="6" max="6" width="1.44140625" customWidth="1"/>
    <col min="7" max="7" width="13.5546875" customWidth="1"/>
    <col min="8" max="8" width="1.44140625" customWidth="1"/>
    <col min="9" max="9" width="13.5546875" customWidth="1"/>
    <col min="10" max="10" width="1.44140625" customWidth="1"/>
    <col min="11" max="11" width="13.5546875" customWidth="1"/>
    <col min="12" max="12" width="1.44140625" customWidth="1"/>
    <col min="13" max="13" width="13.5546875" customWidth="1"/>
    <col min="14" max="14" width="1.44140625" customWidth="1"/>
    <col min="15" max="15" width="6" customWidth="1"/>
    <col min="16" max="16" width="1.44140625" customWidth="1"/>
    <col min="17" max="17" width="13.5546875" customWidth="1"/>
    <col min="18" max="18" width="1.44140625" customWidth="1"/>
    <col min="19" max="19" width="13.5546875" customWidth="1"/>
    <col min="20" max="20" width="1.44140625" customWidth="1"/>
    <col min="21" max="21" width="13.5546875" customWidth="1"/>
    <col min="22" max="22" width="1.44140625" customWidth="1"/>
    <col min="23" max="23" width="6" customWidth="1"/>
    <col min="24" max="24" width="1.44140625" customWidth="1"/>
    <col min="25" max="25" width="13.5546875" customWidth="1"/>
    <col min="26" max="26" width="1.44140625" customWidth="1"/>
    <col min="27" max="27" width="13.5546875" customWidth="1"/>
    <col min="28" max="28" width="1.44140625" customWidth="1"/>
    <col min="29" max="29" width="13.5546875" customWidth="1"/>
    <col min="30" max="30" width="1.44140625" customWidth="1"/>
  </cols>
  <sheetData>
    <row r="1" spans="1:30" ht="14.25" customHeigh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4.25" customHeight="1" x14ac:dyDescent="0.3">
      <c r="A2" s="3"/>
      <c r="B2" s="3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4.25" customHeigh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4.25" customHeight="1" x14ac:dyDescent="0.3">
      <c r="A4" s="6"/>
      <c r="B4" s="6"/>
      <c r="C4" s="7" t="s">
        <v>47</v>
      </c>
      <c r="D4" s="6" t="s">
        <v>7</v>
      </c>
      <c r="E4" s="8">
        <v>2019</v>
      </c>
      <c r="F4" s="9"/>
      <c r="G4" s="8">
        <v>2020</v>
      </c>
      <c r="H4" s="9"/>
      <c r="I4" s="8">
        <v>2021</v>
      </c>
      <c r="J4" s="9"/>
      <c r="K4" s="8">
        <v>2022</v>
      </c>
      <c r="L4" s="9"/>
      <c r="M4" s="8">
        <v>2023</v>
      </c>
      <c r="N4" s="9"/>
      <c r="O4" s="6"/>
      <c r="P4" s="9"/>
      <c r="Q4" s="10">
        <v>44377</v>
      </c>
      <c r="R4" s="9"/>
      <c r="S4" s="10">
        <v>44742</v>
      </c>
      <c r="T4" s="9"/>
      <c r="U4" s="10">
        <v>45107</v>
      </c>
      <c r="V4" s="9"/>
      <c r="W4" s="6"/>
      <c r="X4" s="9"/>
      <c r="Y4" s="10">
        <v>44469</v>
      </c>
      <c r="Z4" s="9" t="s">
        <v>7</v>
      </c>
      <c r="AA4" s="10">
        <v>44834</v>
      </c>
      <c r="AB4" s="9" t="s">
        <v>7</v>
      </c>
      <c r="AC4" s="10">
        <v>45199</v>
      </c>
      <c r="AD4" s="9"/>
    </row>
    <row r="5" spans="1:30" ht="14.25" customHeight="1" x14ac:dyDescent="0.3">
      <c r="A5" s="6"/>
      <c r="B5" s="6"/>
      <c r="C5" s="9"/>
      <c r="D5" s="6" t="s">
        <v>7</v>
      </c>
      <c r="E5" s="9" t="s">
        <v>8</v>
      </c>
      <c r="F5" s="9"/>
      <c r="G5" s="9" t="s">
        <v>8</v>
      </c>
      <c r="H5" s="9"/>
      <c r="I5" s="9" t="s">
        <v>8</v>
      </c>
      <c r="J5" s="9"/>
      <c r="K5" s="9" t="s">
        <v>8</v>
      </c>
      <c r="L5" s="9"/>
      <c r="M5" s="9" t="s">
        <v>8</v>
      </c>
      <c r="N5" s="9"/>
      <c r="O5" s="6"/>
      <c r="P5" s="9"/>
      <c r="Q5" s="9" t="s">
        <v>8</v>
      </c>
      <c r="R5" s="9"/>
      <c r="S5" s="9" t="s">
        <v>8</v>
      </c>
      <c r="T5" s="9"/>
      <c r="U5" s="9" t="s">
        <v>8</v>
      </c>
      <c r="V5" s="9"/>
      <c r="W5" s="6"/>
      <c r="X5" s="9"/>
      <c r="Y5" s="9" t="s">
        <v>8</v>
      </c>
      <c r="Z5" s="9" t="s">
        <v>7</v>
      </c>
      <c r="AA5" s="9" t="s">
        <v>8</v>
      </c>
      <c r="AB5" s="9" t="s">
        <v>7</v>
      </c>
      <c r="AC5" s="9" t="s">
        <v>8</v>
      </c>
      <c r="AD5" s="9"/>
    </row>
    <row r="6" spans="1:30" ht="14.25" customHeight="1" x14ac:dyDescent="0.3">
      <c r="A6" s="3"/>
      <c r="B6" s="3"/>
      <c r="C6" s="38" t="s">
        <v>48</v>
      </c>
      <c r="D6" s="12"/>
      <c r="E6" s="20">
        <v>68777</v>
      </c>
      <c r="F6" s="20"/>
      <c r="G6" s="20">
        <v>855477</v>
      </c>
      <c r="H6" s="20"/>
      <c r="I6" s="20">
        <v>4128345</v>
      </c>
      <c r="J6" s="20"/>
      <c r="K6" s="20">
        <v>6960851</v>
      </c>
      <c r="L6" s="20"/>
      <c r="M6" s="20">
        <v>10731215</v>
      </c>
      <c r="N6" s="20"/>
      <c r="O6" s="39"/>
      <c r="P6" s="20"/>
      <c r="Q6" s="20">
        <v>1965594</v>
      </c>
      <c r="R6" s="20"/>
      <c r="S6" s="20">
        <v>3196660</v>
      </c>
      <c r="T6" s="39"/>
      <c r="U6" s="20">
        <v>4436504</v>
      </c>
      <c r="V6" s="39"/>
      <c r="W6" s="39"/>
      <c r="X6" s="39"/>
      <c r="Y6" s="20">
        <v>3702247</v>
      </c>
      <c r="Z6" s="39"/>
      <c r="AA6" s="20">
        <v>6294567</v>
      </c>
      <c r="AB6" s="39"/>
      <c r="AC6" s="20">
        <v>9479912</v>
      </c>
      <c r="AD6" s="4"/>
    </row>
    <row r="7" spans="1:30" ht="14.25" customHeight="1" x14ac:dyDescent="0.3">
      <c r="A7" s="3"/>
      <c r="B7" s="3"/>
      <c r="C7" s="38" t="s">
        <v>49</v>
      </c>
      <c r="D7" s="15"/>
      <c r="E7" s="22">
        <v>-38752</v>
      </c>
      <c r="F7" s="25"/>
      <c r="G7" s="22">
        <v>-447459</v>
      </c>
      <c r="H7" s="25"/>
      <c r="I7" s="22">
        <v>-1881773</v>
      </c>
      <c r="J7" s="25"/>
      <c r="K7" s="22">
        <v>-4720618</v>
      </c>
      <c r="L7" s="25"/>
      <c r="M7" s="22">
        <v>-6826625</v>
      </c>
      <c r="N7" s="25"/>
      <c r="O7" s="39"/>
      <c r="P7" s="25"/>
      <c r="Q7" s="22">
        <v>-681297</v>
      </c>
      <c r="R7" s="25"/>
      <c r="S7" s="22">
        <v>-2089484</v>
      </c>
      <c r="T7" s="39"/>
      <c r="U7" s="22">
        <v>-2758595</v>
      </c>
      <c r="V7" s="40"/>
      <c r="W7" s="39"/>
      <c r="X7" s="40"/>
      <c r="Y7" s="20">
        <v>-1504830</v>
      </c>
      <c r="Z7" s="40"/>
      <c r="AA7" s="20">
        <v>-3620078</v>
      </c>
      <c r="AB7" s="40"/>
      <c r="AC7" s="20">
        <v>-5218113</v>
      </c>
      <c r="AD7" s="18"/>
    </row>
    <row r="8" spans="1:30" ht="14.25" customHeight="1" x14ac:dyDescent="0.3">
      <c r="A8" s="3"/>
      <c r="B8" s="3"/>
      <c r="C8" s="41" t="s">
        <v>50</v>
      </c>
      <c r="D8" s="19"/>
      <c r="E8" s="33">
        <f>SUM(E6:E7)</f>
        <v>30025</v>
      </c>
      <c r="F8" s="33"/>
      <c r="G8" s="33">
        <f>SUM(G6:G7)</f>
        <v>408018</v>
      </c>
      <c r="H8" s="33"/>
      <c r="I8" s="33">
        <f>SUM(I6:I7)</f>
        <v>2246572</v>
      </c>
      <c r="J8" s="33"/>
      <c r="K8" s="33">
        <f>SUM(K6:K7)</f>
        <v>2240233</v>
      </c>
      <c r="L8" s="33"/>
      <c r="M8" s="33">
        <f>SUM(M6:M7)</f>
        <v>3904590</v>
      </c>
      <c r="N8" s="33"/>
      <c r="O8" s="33"/>
      <c r="P8" s="33"/>
      <c r="Q8" s="33">
        <f>SUM(Q6:Q7)</f>
        <v>1284297</v>
      </c>
      <c r="R8" s="33"/>
      <c r="S8" s="33">
        <f>SUM(S6:S7)</f>
        <v>1107176</v>
      </c>
      <c r="T8" s="33"/>
      <c r="U8" s="33">
        <f>SUM(U6:U7)</f>
        <v>1677909</v>
      </c>
      <c r="V8" s="33"/>
      <c r="W8" s="33"/>
      <c r="X8" s="33"/>
      <c r="Y8" s="33">
        <f>SUM(Y6:Y7)</f>
        <v>2197417</v>
      </c>
      <c r="Z8" s="33"/>
      <c r="AA8" s="33">
        <f>SUM(AA6:AA7)</f>
        <v>2674489</v>
      </c>
      <c r="AB8" s="33"/>
      <c r="AC8" s="24">
        <f>SUM(AC6:AC7)</f>
        <v>4261799</v>
      </c>
      <c r="AD8" s="3"/>
    </row>
    <row r="9" spans="1:30" ht="14.25" customHeight="1" x14ac:dyDescent="0.3">
      <c r="A9" s="3"/>
      <c r="B9" s="3"/>
      <c r="C9" s="38"/>
      <c r="D9" s="19"/>
      <c r="E9" s="22"/>
      <c r="F9" s="20"/>
      <c r="G9" s="22"/>
      <c r="H9" s="20"/>
      <c r="I9" s="22"/>
      <c r="J9" s="20"/>
      <c r="K9" s="22"/>
      <c r="L9" s="20"/>
      <c r="M9" s="22"/>
      <c r="N9" s="20"/>
      <c r="O9" s="39"/>
      <c r="P9" s="20"/>
      <c r="Q9" s="22"/>
      <c r="R9" s="20"/>
      <c r="S9" s="22"/>
      <c r="T9" s="39"/>
      <c r="U9" s="22"/>
      <c r="V9" s="39"/>
      <c r="W9" s="39"/>
      <c r="X9" s="39"/>
      <c r="Y9" s="20"/>
      <c r="Z9" s="39"/>
      <c r="AA9" s="20"/>
      <c r="AB9" s="39"/>
      <c r="AC9" s="20"/>
      <c r="AD9" s="3"/>
    </row>
    <row r="10" spans="1:30" ht="14.25" customHeight="1" x14ac:dyDescent="0.3">
      <c r="A10" s="3"/>
      <c r="B10" s="3"/>
      <c r="C10" s="38" t="s">
        <v>51</v>
      </c>
      <c r="D10" s="19"/>
      <c r="E10" s="22">
        <v>-3970</v>
      </c>
      <c r="F10" s="20"/>
      <c r="G10" s="22">
        <v>-61982</v>
      </c>
      <c r="H10" s="20"/>
      <c r="I10" s="22">
        <v>-286699</v>
      </c>
      <c r="J10" s="20"/>
      <c r="K10" s="22">
        <v>-860351</v>
      </c>
      <c r="L10" s="20"/>
      <c r="M10" s="22">
        <v>-1211955</v>
      </c>
      <c r="N10" s="20"/>
      <c r="O10" s="39"/>
      <c r="P10" s="20"/>
      <c r="Q10" s="22">
        <v>-100534</v>
      </c>
      <c r="R10" s="20"/>
      <c r="S10" s="22">
        <v>-205306</v>
      </c>
      <c r="T10" s="39"/>
      <c r="U10" s="22">
        <v>-389611</v>
      </c>
      <c r="V10" s="39"/>
      <c r="W10" s="39"/>
      <c r="X10" s="39"/>
      <c r="Y10" s="20">
        <v>-223458</v>
      </c>
      <c r="Z10" s="39"/>
      <c r="AA10" s="20">
        <v>-409510</v>
      </c>
      <c r="AB10" s="39"/>
      <c r="AC10" s="20">
        <v>-866339</v>
      </c>
      <c r="AD10" s="3"/>
    </row>
    <row r="11" spans="1:30" ht="14.25" customHeight="1" x14ac:dyDescent="0.3">
      <c r="A11" s="3"/>
      <c r="B11" s="3"/>
      <c r="C11" s="38" t="s">
        <v>52</v>
      </c>
      <c r="D11" s="19"/>
      <c r="E11" s="22">
        <v>22</v>
      </c>
      <c r="F11" s="20"/>
      <c r="G11" s="22">
        <v>1658</v>
      </c>
      <c r="H11" s="20"/>
      <c r="I11" s="22">
        <v>49512</v>
      </c>
      <c r="J11" s="20"/>
      <c r="K11" s="22">
        <v>58803</v>
      </c>
      <c r="L11" s="20"/>
      <c r="M11" s="22">
        <v>44010</v>
      </c>
      <c r="N11" s="20"/>
      <c r="O11" s="39"/>
      <c r="P11" s="20"/>
      <c r="Q11" s="22">
        <v>2357</v>
      </c>
      <c r="R11" s="20"/>
      <c r="S11" s="22">
        <v>12107</v>
      </c>
      <c r="T11" s="39"/>
      <c r="U11" s="22">
        <v>42621</v>
      </c>
      <c r="V11" s="39"/>
      <c r="W11" s="39"/>
      <c r="X11" s="39"/>
      <c r="Y11" s="20">
        <v>2938</v>
      </c>
      <c r="Z11" s="39"/>
      <c r="AA11" s="20">
        <v>32526</v>
      </c>
      <c r="AB11" s="39"/>
      <c r="AC11" s="20">
        <f>71429+23</f>
        <v>71452</v>
      </c>
      <c r="AD11" s="3"/>
    </row>
    <row r="12" spans="1:30" ht="14.25" customHeight="1" x14ac:dyDescent="0.3">
      <c r="A12" s="3"/>
      <c r="B12" s="3"/>
      <c r="C12" s="38" t="s">
        <v>53</v>
      </c>
      <c r="D12" s="19"/>
      <c r="E12" s="22" t="s">
        <v>14</v>
      </c>
      <c r="F12" s="20"/>
      <c r="G12" s="22">
        <v>-118494</v>
      </c>
      <c r="H12" s="20"/>
      <c r="I12" s="22">
        <v>-74936</v>
      </c>
      <c r="J12" s="20"/>
      <c r="K12" s="22">
        <v>-31543</v>
      </c>
      <c r="L12" s="20"/>
      <c r="M12" s="22">
        <f>-51409-58</f>
        <v>-51467</v>
      </c>
      <c r="N12" s="20"/>
      <c r="O12" s="39"/>
      <c r="P12" s="20"/>
      <c r="Q12" s="22">
        <v>-55791</v>
      </c>
      <c r="R12" s="20"/>
      <c r="S12" s="22">
        <v>-4106</v>
      </c>
      <c r="T12" s="39"/>
      <c r="U12" s="22">
        <v>-46449</v>
      </c>
      <c r="V12" s="39"/>
      <c r="W12" s="39"/>
      <c r="X12" s="39"/>
      <c r="Y12" s="20">
        <v>-59723</v>
      </c>
      <c r="Z12" s="39"/>
      <c r="AA12" s="20">
        <v>-10713</v>
      </c>
      <c r="AB12" s="39"/>
      <c r="AC12" s="20">
        <v>-43831</v>
      </c>
      <c r="AD12" s="3"/>
    </row>
    <row r="13" spans="1:30" ht="14.25" customHeight="1" x14ac:dyDescent="0.3">
      <c r="A13" s="3"/>
      <c r="B13" s="3"/>
      <c r="C13" s="41" t="s">
        <v>54</v>
      </c>
      <c r="D13" s="15"/>
      <c r="E13" s="33">
        <f>SUM(E8:E12)</f>
        <v>26077</v>
      </c>
      <c r="F13" s="33"/>
      <c r="G13" s="33">
        <f>SUM(G8:G12)</f>
        <v>229200</v>
      </c>
      <c r="H13" s="33"/>
      <c r="I13" s="33">
        <f>SUM(I8:I12)</f>
        <v>1934449</v>
      </c>
      <c r="J13" s="33"/>
      <c r="K13" s="33">
        <f>SUM(K8:K12)</f>
        <v>1407142</v>
      </c>
      <c r="L13" s="33"/>
      <c r="M13" s="33">
        <f>SUM(M8:M12)</f>
        <v>2685178</v>
      </c>
      <c r="N13" s="33"/>
      <c r="O13" s="33"/>
      <c r="P13" s="33"/>
      <c r="Q13" s="33">
        <f>SUM(Q8:Q12)</f>
        <v>1130329</v>
      </c>
      <c r="R13" s="33"/>
      <c r="S13" s="33">
        <f>SUM(S8:S12)</f>
        <v>909871</v>
      </c>
      <c r="T13" s="33"/>
      <c r="U13" s="33">
        <f>SUM(U8:U12)</f>
        <v>1284470</v>
      </c>
      <c r="V13" s="33"/>
      <c r="W13" s="33"/>
      <c r="X13" s="33"/>
      <c r="Y13" s="33">
        <f>SUM(Y8:Y12)</f>
        <v>1917174</v>
      </c>
      <c r="Z13" s="33"/>
      <c r="AA13" s="33">
        <f>SUM(AA8:AA12)</f>
        <v>2286792</v>
      </c>
      <c r="AB13" s="33"/>
      <c r="AC13" s="24">
        <f>SUM(AC8:AC12)</f>
        <v>3423081</v>
      </c>
      <c r="AD13" s="18"/>
    </row>
    <row r="14" spans="1:30" ht="14.25" customHeight="1" x14ac:dyDescent="0.3">
      <c r="A14" s="3"/>
      <c r="B14" s="3"/>
      <c r="C14" s="38"/>
      <c r="D14" s="19"/>
      <c r="E14" s="22"/>
      <c r="F14" s="20"/>
      <c r="G14" s="22"/>
      <c r="H14" s="20"/>
      <c r="I14" s="22"/>
      <c r="J14" s="20"/>
      <c r="K14" s="22"/>
      <c r="L14" s="20"/>
      <c r="M14" s="22"/>
      <c r="N14" s="20"/>
      <c r="O14" s="39"/>
      <c r="P14" s="20"/>
      <c r="Q14" s="22"/>
      <c r="R14" s="20"/>
      <c r="S14" s="22"/>
      <c r="T14" s="39"/>
      <c r="U14" s="22"/>
      <c r="V14" s="39"/>
      <c r="W14" s="39"/>
      <c r="X14" s="39"/>
      <c r="Y14" s="20"/>
      <c r="Z14" s="39"/>
      <c r="AA14" s="20"/>
      <c r="AB14" s="39"/>
      <c r="AC14" s="20"/>
      <c r="AD14" s="3"/>
    </row>
    <row r="15" spans="1:30" ht="14.25" customHeight="1" x14ac:dyDescent="0.3">
      <c r="A15" s="3"/>
      <c r="B15" s="3"/>
      <c r="C15" s="38" t="s">
        <v>55</v>
      </c>
      <c r="D15" s="19"/>
      <c r="E15" s="22" t="s">
        <v>14</v>
      </c>
      <c r="F15" s="20"/>
      <c r="G15" s="22">
        <v>8040</v>
      </c>
      <c r="H15" s="20"/>
      <c r="I15" s="22">
        <v>30467</v>
      </c>
      <c r="J15" s="20"/>
      <c r="K15" s="22">
        <v>89277</v>
      </c>
      <c r="L15" s="20"/>
      <c r="M15" s="22">
        <v>701630</v>
      </c>
      <c r="N15" s="20"/>
      <c r="O15" s="39"/>
      <c r="P15" s="20"/>
      <c r="Q15" s="22">
        <v>5272</v>
      </c>
      <c r="R15" s="20"/>
      <c r="S15" s="22">
        <v>23172</v>
      </c>
      <c r="T15" s="39"/>
      <c r="U15" s="22">
        <v>579885</v>
      </c>
      <c r="V15" s="39"/>
      <c r="W15" s="39"/>
      <c r="X15" s="39"/>
      <c r="Y15" s="20">
        <v>18162</v>
      </c>
      <c r="Z15" s="39"/>
      <c r="AA15" s="20">
        <v>41843</v>
      </c>
      <c r="AB15" s="39"/>
      <c r="AC15" s="20">
        <f>1016690-23</f>
        <v>1016667</v>
      </c>
      <c r="AD15" s="3"/>
    </row>
    <row r="16" spans="1:30" ht="14.25" customHeight="1" x14ac:dyDescent="0.3">
      <c r="A16" s="3"/>
      <c r="B16" s="3"/>
      <c r="C16" s="38" t="s">
        <v>56</v>
      </c>
      <c r="D16" s="19"/>
      <c r="E16" s="22">
        <v>-647</v>
      </c>
      <c r="F16" s="20"/>
      <c r="G16" s="22">
        <v>-13707</v>
      </c>
      <c r="H16" s="20"/>
      <c r="I16" s="22">
        <v>-168490</v>
      </c>
      <c r="J16" s="20"/>
      <c r="K16" s="22">
        <v>-676676</v>
      </c>
      <c r="L16" s="20"/>
      <c r="M16" s="22">
        <v>-1304772</v>
      </c>
      <c r="N16" s="20"/>
      <c r="O16" s="39"/>
      <c r="P16" s="20"/>
      <c r="Q16" s="22">
        <v>-78690</v>
      </c>
      <c r="R16" s="20"/>
      <c r="S16" s="22">
        <v>-548147</v>
      </c>
      <c r="T16" s="39"/>
      <c r="U16" s="22">
        <v>-487985</v>
      </c>
      <c r="V16" s="39"/>
      <c r="W16" s="39"/>
      <c r="X16" s="39"/>
      <c r="Y16" s="20">
        <v>-128918</v>
      </c>
      <c r="Z16" s="39"/>
      <c r="AA16" s="20">
        <v>-697112</v>
      </c>
      <c r="AB16" s="39"/>
      <c r="AC16" s="20">
        <v>-1027124</v>
      </c>
      <c r="AD16" s="3"/>
    </row>
    <row r="17" spans="1:30" ht="14.25" customHeight="1" x14ac:dyDescent="0.3">
      <c r="A17" s="3"/>
      <c r="B17" s="3"/>
      <c r="C17" s="41" t="s">
        <v>57</v>
      </c>
      <c r="D17" s="19"/>
      <c r="E17" s="33">
        <f>SUM(E13:E16)</f>
        <v>25430</v>
      </c>
      <c r="F17" s="24"/>
      <c r="G17" s="33">
        <f>SUM(G13:G16)</f>
        <v>223533</v>
      </c>
      <c r="H17" s="24"/>
      <c r="I17" s="33">
        <f>SUM(I13:I16)</f>
        <v>1796426</v>
      </c>
      <c r="J17" s="24"/>
      <c r="K17" s="33">
        <f>SUM(K13:K16)</f>
        <v>819743</v>
      </c>
      <c r="L17" s="24"/>
      <c r="M17" s="33">
        <f>SUM(M13:M16)</f>
        <v>2082036</v>
      </c>
      <c r="N17" s="24"/>
      <c r="O17" s="24"/>
      <c r="P17" s="24"/>
      <c r="Q17" s="33">
        <f>SUM(Q13:Q16)</f>
        <v>1056911</v>
      </c>
      <c r="R17" s="24"/>
      <c r="S17" s="33">
        <f>SUM(S13:S16)</f>
        <v>384896</v>
      </c>
      <c r="T17" s="24"/>
      <c r="U17" s="33">
        <f>SUM(U13:U16)</f>
        <v>1376370</v>
      </c>
      <c r="V17" s="24"/>
      <c r="W17" s="24"/>
      <c r="X17" s="24"/>
      <c r="Y17" s="33">
        <f>SUM(Y13:Y16)</f>
        <v>1806418</v>
      </c>
      <c r="Z17" s="24"/>
      <c r="AA17" s="33">
        <f>SUM(AA13:AA16)</f>
        <v>1631523</v>
      </c>
      <c r="AB17" s="24"/>
      <c r="AC17" s="24">
        <f>SUM(AC13:AC16)</f>
        <v>3412624</v>
      </c>
      <c r="AD17" s="3"/>
    </row>
    <row r="18" spans="1:30" ht="14.25" customHeight="1" x14ac:dyDescent="0.3">
      <c r="A18" s="3"/>
      <c r="B18" s="3"/>
      <c r="C18" s="38"/>
      <c r="D18" s="19"/>
      <c r="E18" s="22"/>
      <c r="F18" s="20"/>
      <c r="G18" s="22"/>
      <c r="H18" s="20"/>
      <c r="I18" s="22"/>
      <c r="J18" s="20"/>
      <c r="K18" s="22"/>
      <c r="L18" s="20"/>
      <c r="M18" s="22"/>
      <c r="N18" s="20"/>
      <c r="O18" s="39"/>
      <c r="P18" s="20"/>
      <c r="Q18" s="22"/>
      <c r="R18" s="20"/>
      <c r="S18" s="22"/>
      <c r="T18" s="39"/>
      <c r="U18" s="22"/>
      <c r="V18" s="39"/>
      <c r="W18" s="39"/>
      <c r="X18" s="39"/>
      <c r="Y18" s="20"/>
      <c r="Z18" s="39"/>
      <c r="AA18" s="20"/>
      <c r="AB18" s="39"/>
      <c r="AC18" s="39"/>
      <c r="AD18" s="3"/>
    </row>
    <row r="19" spans="1:30" ht="14.25" customHeight="1" x14ac:dyDescent="0.3">
      <c r="A19" s="3"/>
      <c r="B19" s="3"/>
      <c r="C19" s="38" t="s">
        <v>58</v>
      </c>
      <c r="D19" s="19"/>
      <c r="E19" s="22">
        <v>-3834</v>
      </c>
      <c r="F19" s="20"/>
      <c r="G19" s="22" t="s">
        <v>14</v>
      </c>
      <c r="H19" s="20"/>
      <c r="I19" s="22" t="s">
        <v>14</v>
      </c>
      <c r="J19" s="20"/>
      <c r="K19" s="22">
        <v>-4475</v>
      </c>
      <c r="L19" s="20"/>
      <c r="M19" s="22">
        <v>-6207</v>
      </c>
      <c r="N19" s="20"/>
      <c r="O19" s="39"/>
      <c r="P19" s="20"/>
      <c r="Q19" s="22" t="s">
        <v>14</v>
      </c>
      <c r="R19" s="20"/>
      <c r="S19" s="22">
        <v>0</v>
      </c>
      <c r="T19" s="39"/>
      <c r="U19" s="22">
        <v>-2629</v>
      </c>
      <c r="V19" s="39"/>
      <c r="W19" s="39"/>
      <c r="X19" s="39"/>
      <c r="Y19" s="22">
        <v>0</v>
      </c>
      <c r="Z19" s="39"/>
      <c r="AA19" s="20">
        <v>0</v>
      </c>
      <c r="AB19" s="39"/>
      <c r="AC19" s="20">
        <v>-2728</v>
      </c>
      <c r="AD19" s="3"/>
    </row>
    <row r="20" spans="1:30" ht="14.25" customHeight="1" x14ac:dyDescent="0.3">
      <c r="A20" s="3"/>
      <c r="B20" s="3"/>
      <c r="C20" s="38" t="s">
        <v>59</v>
      </c>
      <c r="D20" s="19"/>
      <c r="E20" s="22" t="s">
        <v>14</v>
      </c>
      <c r="F20" s="20"/>
      <c r="G20" s="22" t="s">
        <v>14</v>
      </c>
      <c r="H20" s="20"/>
      <c r="I20" s="22" t="s">
        <v>14</v>
      </c>
      <c r="J20" s="20"/>
      <c r="K20" s="22">
        <v>15236</v>
      </c>
      <c r="L20" s="20"/>
      <c r="M20" s="22">
        <v>-135667</v>
      </c>
      <c r="N20" s="20"/>
      <c r="O20" s="39"/>
      <c r="P20" s="20"/>
      <c r="Q20" s="22" t="s">
        <v>14</v>
      </c>
      <c r="R20" s="20"/>
      <c r="S20" s="22" t="s">
        <v>14</v>
      </c>
      <c r="T20" s="39"/>
      <c r="U20" s="22">
        <v>-111218</v>
      </c>
      <c r="V20" s="39"/>
      <c r="W20" s="39"/>
      <c r="X20" s="39"/>
      <c r="Y20" s="22" t="s">
        <v>14</v>
      </c>
      <c r="Z20" s="39"/>
      <c r="AA20" s="20">
        <v>254</v>
      </c>
      <c r="AB20" s="39"/>
      <c r="AC20" s="20">
        <v>-320944</v>
      </c>
      <c r="AD20" s="3"/>
    </row>
    <row r="21" spans="1:30" ht="14.25" customHeight="1" x14ac:dyDescent="0.3">
      <c r="A21" s="3"/>
      <c r="B21" s="3"/>
      <c r="C21" s="42" t="s">
        <v>60</v>
      </c>
      <c r="D21" s="19"/>
      <c r="E21" s="43">
        <f>SUM(E17:E20)</f>
        <v>21596</v>
      </c>
      <c r="F21" s="44"/>
      <c r="G21" s="43">
        <f>SUM(G17:G20)</f>
        <v>223533</v>
      </c>
      <c r="H21" s="44"/>
      <c r="I21" s="43">
        <f>SUM(I17:I20)</f>
        <v>1796426</v>
      </c>
      <c r="J21" s="44"/>
      <c r="K21" s="43">
        <f>SUM(K17:K20)</f>
        <v>830504</v>
      </c>
      <c r="L21" s="44"/>
      <c r="M21" s="43">
        <f>SUM(M17:M20)</f>
        <v>1940162</v>
      </c>
      <c r="N21" s="44"/>
      <c r="O21" s="44"/>
      <c r="P21" s="44"/>
      <c r="Q21" s="43">
        <f>SUM(Q17:Q20)</f>
        <v>1056911</v>
      </c>
      <c r="R21" s="44"/>
      <c r="S21" s="43">
        <f>SUM(S17:S20)</f>
        <v>384896</v>
      </c>
      <c r="T21" s="44"/>
      <c r="U21" s="43">
        <f>SUM(U17:U20)</f>
        <v>1262523</v>
      </c>
      <c r="V21" s="44"/>
      <c r="W21" s="44"/>
      <c r="X21" s="44"/>
      <c r="Y21" s="43">
        <f>SUM(Y17:Y20)</f>
        <v>1806418</v>
      </c>
      <c r="Z21" s="44"/>
      <c r="AA21" s="43">
        <f>SUM(AA17:AA20)</f>
        <v>1631777</v>
      </c>
      <c r="AB21" s="44"/>
      <c r="AC21" s="24">
        <f>SUM(AC17,AC19:AC20)</f>
        <v>3088952</v>
      </c>
      <c r="AD21" s="3"/>
    </row>
    <row r="22" spans="1:30" ht="14.25" customHeight="1" x14ac:dyDescent="0.3">
      <c r="A22" s="45"/>
      <c r="B22" s="45"/>
      <c r="C22" s="46"/>
      <c r="D22" s="47"/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49"/>
      <c r="Q22" s="48"/>
      <c r="R22" s="49"/>
      <c r="S22" s="48"/>
      <c r="T22" s="50"/>
      <c r="U22" s="48"/>
      <c r="V22" s="50"/>
      <c r="W22" s="50"/>
      <c r="X22" s="50"/>
      <c r="Y22" s="49"/>
      <c r="Z22" s="50"/>
      <c r="AA22" s="49"/>
      <c r="AB22" s="50"/>
      <c r="AC22" s="20"/>
      <c r="AD22" s="3"/>
    </row>
    <row r="23" spans="1:30" ht="14.25" customHeight="1" x14ac:dyDescent="0.3">
      <c r="A23" s="3"/>
      <c r="B23" s="3"/>
      <c r="C23" s="38" t="s">
        <v>61</v>
      </c>
      <c r="D23" s="15"/>
      <c r="E23" s="51"/>
      <c r="F23" s="25"/>
      <c r="G23" s="51"/>
      <c r="H23" s="25"/>
      <c r="I23" s="51"/>
      <c r="J23" s="25"/>
      <c r="K23" s="51"/>
      <c r="L23" s="25"/>
      <c r="M23" s="51"/>
      <c r="N23" s="25"/>
      <c r="O23" s="39"/>
      <c r="P23" s="25"/>
      <c r="Q23" s="51"/>
      <c r="R23" s="25"/>
      <c r="S23" s="51"/>
      <c r="T23" s="40"/>
      <c r="U23" s="51"/>
      <c r="V23" s="40"/>
      <c r="W23" s="39"/>
      <c r="X23" s="40"/>
      <c r="Y23" s="20"/>
      <c r="Z23" s="40"/>
      <c r="AA23" s="20"/>
      <c r="AB23" s="40"/>
      <c r="AC23" s="20"/>
      <c r="AD23" s="18"/>
    </row>
    <row r="24" spans="1:30" ht="14.25" customHeight="1" x14ac:dyDescent="0.3">
      <c r="A24" s="3"/>
      <c r="B24" s="3"/>
      <c r="C24" s="38" t="s">
        <v>62</v>
      </c>
      <c r="D24" s="19"/>
      <c r="E24" s="22" t="s">
        <v>14</v>
      </c>
      <c r="F24" s="20"/>
      <c r="G24" s="22" t="s">
        <v>14</v>
      </c>
      <c r="H24" s="20"/>
      <c r="I24" s="22" t="s">
        <v>14</v>
      </c>
      <c r="J24" s="20"/>
      <c r="K24" s="22">
        <v>-8166</v>
      </c>
      <c r="L24" s="20"/>
      <c r="M24" s="22">
        <v>101110</v>
      </c>
      <c r="N24" s="20"/>
      <c r="O24" s="39"/>
      <c r="P24" s="20"/>
      <c r="Q24" s="22" t="s">
        <v>14</v>
      </c>
      <c r="R24" s="20"/>
      <c r="S24" s="22">
        <v>0</v>
      </c>
      <c r="T24" s="39"/>
      <c r="U24" s="22">
        <v>104011</v>
      </c>
      <c r="V24" s="39"/>
      <c r="W24" s="39"/>
      <c r="X24" s="39"/>
      <c r="Y24" s="22">
        <v>0</v>
      </c>
      <c r="Z24" s="39"/>
      <c r="AA24" s="20">
        <v>-1310</v>
      </c>
      <c r="AB24" s="39"/>
      <c r="AC24" s="20">
        <v>135423</v>
      </c>
      <c r="AD24" s="3"/>
    </row>
    <row r="25" spans="1:30" ht="14.25" customHeight="1" thickBot="1" x14ac:dyDescent="0.35">
      <c r="A25" s="3"/>
      <c r="B25" s="3"/>
      <c r="C25" s="41" t="s">
        <v>63</v>
      </c>
      <c r="D25" s="15"/>
      <c r="E25" s="52" t="s">
        <v>14</v>
      </c>
      <c r="F25" s="25"/>
      <c r="G25" s="52" t="s">
        <v>14</v>
      </c>
      <c r="H25" s="25"/>
      <c r="I25" s="52" t="s">
        <v>14</v>
      </c>
      <c r="J25" s="25"/>
      <c r="K25" s="52">
        <f>K24</f>
        <v>-8166</v>
      </c>
      <c r="L25" s="25"/>
      <c r="M25" s="52">
        <f>M24</f>
        <v>101110</v>
      </c>
      <c r="N25" s="25"/>
      <c r="O25" s="39"/>
      <c r="P25" s="25"/>
      <c r="Q25" s="52" t="s">
        <v>14</v>
      </c>
      <c r="R25" s="25"/>
      <c r="S25" s="52">
        <v>0</v>
      </c>
      <c r="T25" s="40"/>
      <c r="U25" s="52">
        <f>SUM(U24)</f>
        <v>104011</v>
      </c>
      <c r="V25" s="40"/>
      <c r="W25" s="39"/>
      <c r="X25" s="40"/>
      <c r="Y25" s="52">
        <v>0</v>
      </c>
      <c r="Z25" s="40"/>
      <c r="AA25" s="52">
        <v>-1310</v>
      </c>
      <c r="AB25" s="40"/>
      <c r="AC25" s="24">
        <f>SUM(AC24)</f>
        <v>135423</v>
      </c>
      <c r="AD25" s="18"/>
    </row>
    <row r="26" spans="1:30" ht="14.25" customHeight="1" thickTop="1" thickBot="1" x14ac:dyDescent="0.35">
      <c r="A26" s="3"/>
      <c r="B26" s="3"/>
      <c r="C26" s="53" t="s">
        <v>64</v>
      </c>
      <c r="D26" s="19"/>
      <c r="E26" s="54">
        <f>E21</f>
        <v>21596</v>
      </c>
      <c r="F26" s="20"/>
      <c r="G26" s="54">
        <f>G21</f>
        <v>223533</v>
      </c>
      <c r="H26" s="20"/>
      <c r="I26" s="54">
        <f>I21</f>
        <v>1796426</v>
      </c>
      <c r="J26" s="20"/>
      <c r="K26" s="54">
        <f>K21+K25</f>
        <v>822338</v>
      </c>
      <c r="L26" s="20"/>
      <c r="M26" s="54">
        <f>M21+M25</f>
        <v>2041272</v>
      </c>
      <c r="N26" s="20"/>
      <c r="O26" s="39"/>
      <c r="P26" s="20"/>
      <c r="Q26" s="54">
        <f>Q21</f>
        <v>1056911</v>
      </c>
      <c r="R26" s="20"/>
      <c r="S26" s="54">
        <f>S21</f>
        <v>384896</v>
      </c>
      <c r="T26" s="39"/>
      <c r="U26" s="54">
        <f>SUM(U21,U25)</f>
        <v>1366534</v>
      </c>
      <c r="V26" s="39"/>
      <c r="W26" s="39"/>
      <c r="X26" s="39"/>
      <c r="Y26" s="36">
        <f>Y21</f>
        <v>1806418</v>
      </c>
      <c r="Z26" s="39"/>
      <c r="AA26" s="54">
        <f>SUM(AA21,AA25)</f>
        <v>1630467</v>
      </c>
      <c r="AB26" s="39"/>
      <c r="AC26" s="36">
        <f>SUM(AC21,AC25)</f>
        <v>3224375</v>
      </c>
      <c r="AD26" s="3"/>
    </row>
    <row r="27" spans="1:30" ht="14.25" customHeight="1" x14ac:dyDescent="0.3">
      <c r="A27" s="18"/>
      <c r="B27" s="18"/>
      <c r="C27" s="55"/>
      <c r="D27" s="15"/>
      <c r="E27" s="17"/>
      <c r="F27" s="15"/>
      <c r="G27" s="17"/>
      <c r="H27" s="15"/>
      <c r="I27" s="17"/>
      <c r="J27" s="15"/>
      <c r="K27" s="17"/>
      <c r="L27" s="15"/>
      <c r="M27" s="17"/>
      <c r="N27" s="15"/>
      <c r="O27" s="3"/>
      <c r="P27" s="15"/>
      <c r="Q27" s="17"/>
      <c r="R27" s="15"/>
      <c r="S27" s="17"/>
      <c r="T27" s="18"/>
      <c r="U27" s="17"/>
      <c r="V27" s="18"/>
      <c r="W27" s="3"/>
      <c r="X27" s="18"/>
      <c r="Y27" s="17"/>
      <c r="Z27" s="18"/>
      <c r="AA27" s="17"/>
      <c r="AB27" s="18"/>
      <c r="AC27" s="17"/>
      <c r="AD27" s="18"/>
    </row>
    <row r="28" spans="1:30" ht="14.25" customHeight="1" x14ac:dyDescent="0.3">
      <c r="A28" s="3"/>
      <c r="B28" s="3"/>
      <c r="C28" s="56"/>
      <c r="D28" s="19"/>
      <c r="E28" s="16"/>
      <c r="F28" s="19"/>
      <c r="G28" s="16"/>
      <c r="H28" s="19"/>
      <c r="I28" s="16"/>
      <c r="J28" s="19"/>
      <c r="K28" s="16"/>
      <c r="L28" s="19"/>
      <c r="M28" s="16"/>
      <c r="N28" s="19"/>
      <c r="O28" s="3"/>
      <c r="P28" s="19"/>
      <c r="Q28" s="16"/>
      <c r="R28" s="19"/>
      <c r="S28" s="16"/>
      <c r="T28" s="3"/>
      <c r="U28" s="16"/>
      <c r="V28" s="3"/>
      <c r="W28" s="3"/>
      <c r="X28" s="3"/>
      <c r="Y28" s="16"/>
      <c r="Z28" s="3"/>
      <c r="AA28" s="16"/>
      <c r="AB28" s="3"/>
      <c r="AC28" s="16"/>
      <c r="AD28" s="3"/>
    </row>
    <row r="29" spans="1:30" ht="14.25" customHeight="1" x14ac:dyDescent="0.3">
      <c r="A29" s="3"/>
      <c r="B29" s="3"/>
      <c r="C29" s="32"/>
      <c r="D29" s="30"/>
      <c r="E29" s="57"/>
      <c r="F29" s="30"/>
      <c r="G29" s="57"/>
      <c r="H29" s="30"/>
      <c r="I29" s="57"/>
      <c r="J29" s="30"/>
      <c r="K29" s="57"/>
      <c r="L29" s="30"/>
      <c r="M29" s="57"/>
      <c r="N29" s="30"/>
      <c r="O29" s="3"/>
      <c r="P29" s="30"/>
      <c r="Q29" s="57"/>
      <c r="R29" s="30"/>
      <c r="S29" s="57"/>
      <c r="T29" s="3"/>
      <c r="U29" s="57"/>
      <c r="V29" s="3"/>
      <c r="W29" s="3"/>
      <c r="X29" s="3"/>
      <c r="Y29" s="57"/>
      <c r="Z29" s="3"/>
      <c r="AA29" s="57"/>
      <c r="AB29" s="3"/>
      <c r="AC29" s="57"/>
      <c r="AD29" s="3"/>
    </row>
    <row r="30" spans="1:30" ht="14.25" customHeight="1" x14ac:dyDescent="0.3">
      <c r="A30" s="3"/>
      <c r="B30" s="3"/>
      <c r="C30" s="32"/>
      <c r="D30" s="30"/>
      <c r="E30" s="57"/>
      <c r="F30" s="30"/>
      <c r="G30" s="57"/>
      <c r="H30" s="30"/>
      <c r="I30" s="57"/>
      <c r="J30" s="30"/>
      <c r="K30" s="57"/>
      <c r="L30" s="30"/>
      <c r="M30" s="57"/>
      <c r="N30" s="30"/>
      <c r="O30" s="3"/>
      <c r="P30" s="30"/>
      <c r="Q30" s="57"/>
      <c r="R30" s="30"/>
      <c r="S30" s="57"/>
      <c r="T30" s="3"/>
      <c r="U30" s="57"/>
      <c r="V30" s="3"/>
      <c r="W30" s="3"/>
      <c r="X30" s="3"/>
      <c r="Y30" s="57"/>
      <c r="Z30" s="3"/>
      <c r="AA30" s="57"/>
      <c r="AB30" s="3"/>
      <c r="AC30" s="57"/>
      <c r="AD30" s="3"/>
    </row>
    <row r="31" spans="1:30" ht="14.25" customHeight="1" x14ac:dyDescent="0.3">
      <c r="A31" s="3"/>
      <c r="B31" s="3"/>
      <c r="C31" s="56"/>
      <c r="D31" s="19"/>
      <c r="E31" s="16"/>
      <c r="F31" s="19"/>
      <c r="G31" s="16"/>
      <c r="H31" s="19"/>
      <c r="I31" s="16"/>
      <c r="J31" s="19"/>
      <c r="K31" s="16"/>
      <c r="L31" s="19"/>
      <c r="M31" s="16"/>
      <c r="N31" s="19"/>
      <c r="O31" s="3"/>
      <c r="P31" s="19"/>
      <c r="Q31" s="16"/>
      <c r="R31" s="19"/>
      <c r="S31" s="16"/>
      <c r="T31" s="3"/>
      <c r="U31" s="16"/>
      <c r="V31" s="3"/>
      <c r="W31" s="3"/>
      <c r="X31" s="3"/>
      <c r="Y31" s="16"/>
      <c r="Z31" s="3"/>
      <c r="AA31" s="16"/>
      <c r="AB31" s="3"/>
      <c r="AC31" s="16"/>
      <c r="AD31" s="3"/>
    </row>
    <row r="32" spans="1:30" ht="14.25" customHeight="1" x14ac:dyDescent="0.3">
      <c r="A32" s="3"/>
      <c r="B32" s="3"/>
      <c r="C32" s="32"/>
      <c r="D32" s="19"/>
      <c r="E32" s="16"/>
      <c r="F32" s="19"/>
      <c r="G32" s="16"/>
      <c r="H32" s="19"/>
      <c r="I32" s="16"/>
      <c r="J32" s="19"/>
      <c r="K32" s="16"/>
      <c r="L32" s="19"/>
      <c r="M32" s="16"/>
      <c r="N32" s="19"/>
      <c r="O32" s="3"/>
      <c r="P32" s="19"/>
      <c r="Q32" s="16"/>
      <c r="R32" s="19"/>
      <c r="S32" s="16"/>
      <c r="T32" s="3"/>
      <c r="U32" s="16"/>
      <c r="V32" s="3"/>
      <c r="W32" s="3"/>
      <c r="X32" s="3"/>
      <c r="Y32" s="16"/>
      <c r="Z32" s="3"/>
      <c r="AA32" s="16"/>
      <c r="AB32" s="3"/>
      <c r="AC32" s="16"/>
      <c r="AD32" s="3"/>
    </row>
    <row r="33" spans="1:30" ht="14.25" customHeight="1" x14ac:dyDescent="0.3">
      <c r="A33" s="3"/>
      <c r="B33" s="3"/>
      <c r="C33" s="32"/>
      <c r="D33" s="19"/>
      <c r="E33" s="16"/>
      <c r="F33" s="19"/>
      <c r="G33" s="16"/>
      <c r="H33" s="19"/>
      <c r="I33" s="16"/>
      <c r="J33" s="19"/>
      <c r="K33" s="16"/>
      <c r="L33" s="19"/>
      <c r="M33" s="16"/>
      <c r="N33" s="19"/>
      <c r="O33" s="3"/>
      <c r="P33" s="19"/>
      <c r="Q33" s="16"/>
      <c r="R33" s="19"/>
      <c r="S33" s="16"/>
      <c r="T33" s="3"/>
      <c r="U33" s="16"/>
      <c r="V33" s="3"/>
      <c r="W33" s="3"/>
      <c r="X33" s="3"/>
      <c r="Y33" s="16"/>
      <c r="Z33" s="3"/>
      <c r="AA33" s="16"/>
      <c r="AB33" s="3"/>
      <c r="AC33" s="16"/>
      <c r="AD33" s="3"/>
    </row>
    <row r="34" spans="1:30" ht="14.25" customHeight="1" x14ac:dyDescent="0.3">
      <c r="A34" s="3"/>
      <c r="B34" s="58"/>
      <c r="C34" s="3"/>
      <c r="D34" s="3"/>
      <c r="E34" s="31"/>
      <c r="F34" s="3"/>
      <c r="G34" s="31"/>
      <c r="H34" s="3"/>
      <c r="I34" s="31"/>
      <c r="J34" s="3"/>
      <c r="K34" s="31"/>
      <c r="L34" s="3"/>
      <c r="M34" s="31"/>
      <c r="N34" s="3"/>
      <c r="O34" s="3"/>
      <c r="P34" s="3"/>
      <c r="Q34" s="31"/>
      <c r="R34" s="3"/>
      <c r="S34" s="31"/>
      <c r="T34" s="3"/>
      <c r="U34" s="31"/>
      <c r="V34" s="3"/>
      <c r="W34" s="3"/>
      <c r="X34" s="3"/>
      <c r="Y34" s="31"/>
      <c r="Z34" s="3"/>
      <c r="AA34" s="31"/>
      <c r="AB34" s="3"/>
      <c r="AC34" s="31"/>
      <c r="AD34" s="3"/>
    </row>
    <row r="35" spans="1:30" ht="14.25" customHeight="1" x14ac:dyDescent="0.3">
      <c r="A35" s="3"/>
      <c r="B35" s="5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"/>
      <c r="P35" s="12"/>
      <c r="Q35" s="12"/>
      <c r="R35" s="12"/>
      <c r="S35" s="12"/>
      <c r="T35" s="12"/>
      <c r="U35" s="12"/>
      <c r="V35" s="12"/>
      <c r="W35" s="3"/>
      <c r="X35" s="12"/>
      <c r="Y35" s="12"/>
      <c r="Z35" s="12"/>
      <c r="AA35" s="12"/>
      <c r="AB35" s="12"/>
      <c r="AC35" s="12"/>
      <c r="AD35" s="12"/>
    </row>
    <row r="36" spans="1:30" ht="14.25" customHeight="1" x14ac:dyDescent="0.3">
      <c r="A36" s="3"/>
      <c r="B36" s="3"/>
      <c r="C36" s="3"/>
      <c r="D36" s="3"/>
      <c r="E36" s="31"/>
      <c r="F36" s="3"/>
      <c r="G36" s="31"/>
      <c r="H36" s="3"/>
      <c r="I36" s="31"/>
      <c r="J36" s="3"/>
      <c r="K36" s="31"/>
      <c r="L36" s="3"/>
      <c r="M36" s="31"/>
      <c r="N36" s="3"/>
      <c r="O36" s="3"/>
      <c r="P36" s="3"/>
      <c r="Q36" s="31"/>
      <c r="R36" s="3"/>
      <c r="S36" s="31"/>
      <c r="T36" s="3"/>
      <c r="U36" s="31"/>
      <c r="V36" s="3"/>
      <c r="W36" s="3"/>
      <c r="X36" s="3"/>
      <c r="Y36" s="31"/>
      <c r="Z36" s="3"/>
      <c r="AA36" s="31"/>
      <c r="AB36" s="3"/>
      <c r="AC36" s="31"/>
      <c r="AD36" s="3"/>
    </row>
    <row r="37" spans="1:30" ht="14.25" customHeight="1" x14ac:dyDescent="0.3">
      <c r="A37" s="3"/>
      <c r="B37" s="3"/>
      <c r="C37" s="32"/>
      <c r="D37" s="3"/>
      <c r="E37" s="31"/>
      <c r="F37" s="3"/>
      <c r="G37" s="31"/>
      <c r="H37" s="3"/>
      <c r="I37" s="31"/>
      <c r="J37" s="3"/>
      <c r="K37" s="31"/>
      <c r="L37" s="3"/>
      <c r="M37" s="31"/>
      <c r="N37" s="3"/>
      <c r="O37" s="3"/>
      <c r="P37" s="3"/>
      <c r="Q37" s="31"/>
      <c r="R37" s="3"/>
      <c r="S37" s="31"/>
      <c r="T37" s="3"/>
      <c r="U37" s="31"/>
      <c r="V37" s="3"/>
      <c r="W37" s="3"/>
      <c r="X37" s="3"/>
      <c r="Y37" s="31"/>
      <c r="Z37" s="3"/>
      <c r="AA37" s="31"/>
      <c r="AB37" s="3"/>
      <c r="AC37" s="31"/>
      <c r="AD37" s="3"/>
    </row>
    <row r="38" spans="1:30" ht="14.25" customHeight="1" x14ac:dyDescent="0.3">
      <c r="A38" s="3"/>
      <c r="B38" s="3"/>
      <c r="C38" s="32"/>
      <c r="D38" s="3"/>
      <c r="E38" s="31"/>
      <c r="F38" s="3"/>
      <c r="G38" s="31"/>
      <c r="H38" s="3"/>
      <c r="I38" s="31"/>
      <c r="J38" s="3"/>
      <c r="K38" s="31"/>
      <c r="L38" s="3"/>
      <c r="M38" s="31"/>
      <c r="N38" s="3"/>
      <c r="O38" s="3"/>
      <c r="P38" s="3"/>
      <c r="Q38" s="31"/>
      <c r="R38" s="3"/>
      <c r="S38" s="31"/>
      <c r="T38" s="3"/>
      <c r="U38" s="31"/>
      <c r="V38" s="3"/>
      <c r="W38" s="3"/>
      <c r="X38" s="3"/>
      <c r="Y38" s="31"/>
      <c r="Z38" s="3"/>
      <c r="AA38" s="31"/>
      <c r="AB38" s="3"/>
      <c r="AC38" s="31"/>
      <c r="AD38" s="3"/>
    </row>
    <row r="39" spans="1:30" ht="14.25" customHeight="1" x14ac:dyDescent="0.3">
      <c r="A39" s="3"/>
      <c r="B39" s="3"/>
      <c r="C39" s="32"/>
      <c r="D39" s="3"/>
      <c r="E39" s="31"/>
      <c r="F39" s="3"/>
      <c r="G39" s="31"/>
      <c r="H39" s="3"/>
      <c r="I39" s="31"/>
      <c r="J39" s="3"/>
      <c r="K39" s="31"/>
      <c r="L39" s="3"/>
      <c r="M39" s="31"/>
      <c r="N39" s="3"/>
      <c r="O39" s="3"/>
      <c r="P39" s="3"/>
      <c r="Q39" s="31"/>
      <c r="R39" s="3"/>
      <c r="S39" s="31"/>
      <c r="T39" s="3"/>
      <c r="U39" s="31"/>
      <c r="V39" s="3"/>
      <c r="W39" s="3"/>
      <c r="X39" s="3"/>
      <c r="Y39" s="31"/>
      <c r="Z39" s="3"/>
      <c r="AA39" s="31"/>
      <c r="AB39" s="3"/>
      <c r="AC39" s="31"/>
      <c r="AD39" s="3"/>
    </row>
    <row r="40" spans="1:30" ht="14.2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4.25" customHeight="1" x14ac:dyDescent="0.3">
      <c r="A41" s="3"/>
      <c r="B41" s="3"/>
      <c r="C41" s="3"/>
      <c r="D41" s="3"/>
      <c r="E41" s="31"/>
      <c r="F41" s="3"/>
      <c r="G41" s="31"/>
      <c r="H41" s="3"/>
      <c r="I41" s="31"/>
      <c r="J41" s="3"/>
      <c r="K41" s="31"/>
      <c r="L41" s="3"/>
      <c r="M41" s="31"/>
      <c r="N41" s="3"/>
      <c r="O41" s="3"/>
      <c r="P41" s="3"/>
      <c r="Q41" s="31"/>
      <c r="R41" s="3"/>
      <c r="S41" s="31"/>
      <c r="T41" s="3"/>
      <c r="U41" s="31"/>
      <c r="V41" s="3"/>
      <c r="W41" s="3"/>
      <c r="X41" s="3"/>
      <c r="Y41" s="31"/>
      <c r="Z41" s="3"/>
      <c r="AA41" s="31"/>
      <c r="AB41" s="3"/>
      <c r="AC41" s="31"/>
      <c r="AD41" s="3"/>
    </row>
    <row r="42" spans="1:30" ht="14.25" customHeight="1" x14ac:dyDescent="0.3">
      <c r="A42" s="3"/>
      <c r="B42" s="3"/>
      <c r="C42" s="3"/>
      <c r="D42" s="3"/>
      <c r="E42" s="31"/>
      <c r="F42" s="3"/>
      <c r="G42" s="31"/>
      <c r="H42" s="3"/>
      <c r="I42" s="31"/>
      <c r="J42" s="3"/>
      <c r="K42" s="31"/>
      <c r="L42" s="3"/>
      <c r="M42" s="31"/>
      <c r="N42" s="3"/>
      <c r="O42" s="3"/>
      <c r="P42" s="3"/>
      <c r="Q42" s="31"/>
      <c r="R42" s="3"/>
      <c r="S42" s="31"/>
      <c r="T42" s="3"/>
      <c r="U42" s="31"/>
      <c r="V42" s="3"/>
      <c r="W42" s="3"/>
      <c r="X42" s="3"/>
      <c r="Y42" s="31"/>
      <c r="Z42" s="3"/>
      <c r="AA42" s="31"/>
      <c r="AB42" s="3"/>
      <c r="AC42" s="31"/>
      <c r="AD42" s="3"/>
    </row>
    <row r="43" spans="1:30" ht="14.25" customHeight="1" x14ac:dyDescent="0.3">
      <c r="A43" s="3"/>
      <c r="B43" s="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"/>
      <c r="P43" s="34"/>
      <c r="Q43" s="34"/>
      <c r="R43" s="34"/>
      <c r="S43" s="34"/>
      <c r="T43" s="34"/>
      <c r="U43" s="34"/>
      <c r="V43" s="34"/>
      <c r="W43" s="3"/>
      <c r="X43" s="34"/>
      <c r="Y43" s="34"/>
      <c r="Z43" s="34"/>
      <c r="AA43" s="34"/>
      <c r="AB43" s="34"/>
      <c r="AC43" s="34"/>
      <c r="AD43" s="34"/>
    </row>
    <row r="44" spans="1:30" ht="14.25" customHeight="1" x14ac:dyDescent="0.3">
      <c r="A44" s="3"/>
      <c r="B44" s="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"/>
      <c r="P44" s="34"/>
      <c r="Q44" s="34"/>
      <c r="R44" s="34"/>
      <c r="S44" s="34"/>
      <c r="T44" s="34"/>
      <c r="U44" s="34"/>
      <c r="V44" s="34"/>
      <c r="W44" s="3"/>
      <c r="X44" s="34"/>
      <c r="Y44" s="34"/>
      <c r="Z44" s="34"/>
      <c r="AA44" s="34"/>
      <c r="AB44" s="34"/>
      <c r="AC44" s="34"/>
      <c r="AD44" s="34"/>
    </row>
    <row r="45" spans="1:30" ht="14.25" customHeight="1" x14ac:dyDescent="0.3">
      <c r="A45" s="3"/>
      <c r="B45" s="3"/>
      <c r="C45" s="3"/>
      <c r="D45" s="12"/>
      <c r="E45" s="31"/>
      <c r="F45" s="12"/>
      <c r="G45" s="31"/>
      <c r="H45" s="12"/>
      <c r="I45" s="31"/>
      <c r="J45" s="12"/>
      <c r="K45" s="31"/>
      <c r="L45" s="12"/>
      <c r="M45" s="31"/>
      <c r="N45" s="12"/>
      <c r="O45" s="3"/>
      <c r="P45" s="12"/>
      <c r="Q45" s="31"/>
      <c r="R45" s="12"/>
      <c r="S45" s="31"/>
      <c r="T45" s="3"/>
      <c r="U45" s="31"/>
      <c r="V45" s="3"/>
      <c r="W45" s="3"/>
      <c r="X45" s="3"/>
      <c r="Y45" s="31"/>
      <c r="Z45" s="3"/>
      <c r="AA45" s="31"/>
      <c r="AB45" s="3"/>
      <c r="AC45" s="31"/>
      <c r="AD45" s="3"/>
    </row>
    <row r="46" spans="1:30" ht="14.2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4.25" customHeight="1" x14ac:dyDescent="0.3">
      <c r="A47" s="3"/>
      <c r="B47" s="3"/>
      <c r="C47" s="3"/>
      <c r="D47" s="3"/>
      <c r="E47" s="37"/>
      <c r="F47" s="3"/>
      <c r="G47" s="37"/>
      <c r="H47" s="3"/>
      <c r="I47" s="37"/>
      <c r="J47" s="3"/>
      <c r="K47" s="37"/>
      <c r="L47" s="3"/>
      <c r="M47" s="37"/>
      <c r="N47" s="3"/>
      <c r="O47" s="3"/>
      <c r="P47" s="3"/>
      <c r="Q47" s="37"/>
      <c r="R47" s="3"/>
      <c r="S47" s="37"/>
      <c r="T47" s="3"/>
      <c r="U47" s="37"/>
      <c r="V47" s="3"/>
      <c r="W47" s="3"/>
      <c r="X47" s="3"/>
      <c r="Y47" s="37"/>
      <c r="Z47" s="3"/>
      <c r="AA47" s="37"/>
      <c r="AB47" s="3"/>
      <c r="AC47" s="37"/>
      <c r="AD47" s="3"/>
    </row>
    <row r="48" spans="1:30" ht="14.25" customHeight="1" x14ac:dyDescent="0.3">
      <c r="A48" s="3"/>
      <c r="B48" s="3"/>
      <c r="C48" s="3"/>
      <c r="D48" s="3"/>
      <c r="E48" s="37"/>
      <c r="F48" s="3"/>
      <c r="G48" s="37"/>
      <c r="H48" s="3"/>
      <c r="I48" s="37"/>
      <c r="J48" s="3"/>
      <c r="K48" s="37"/>
      <c r="L48" s="3"/>
      <c r="M48" s="37"/>
      <c r="N48" s="3"/>
      <c r="O48" s="3"/>
      <c r="P48" s="3"/>
      <c r="Q48" s="37"/>
      <c r="R48" s="3"/>
      <c r="S48" s="37"/>
      <c r="T48" s="3"/>
      <c r="U48" s="37"/>
      <c r="V48" s="3"/>
      <c r="W48" s="3"/>
      <c r="X48" s="3"/>
      <c r="Y48" s="37"/>
      <c r="Z48" s="3"/>
      <c r="AA48" s="37"/>
      <c r="AB48" s="3"/>
      <c r="AC48" s="37"/>
      <c r="AD48" s="3"/>
    </row>
    <row r="49" spans="1:30" ht="14.2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4.2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4.2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4.2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4.2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4.2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4.25" customHeight="1" x14ac:dyDescent="0.3">
      <c r="A55" s="3"/>
      <c r="B55" s="3"/>
      <c r="C55" s="3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4.2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4.2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4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4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4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4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4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4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4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4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4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4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4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4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4.2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4.2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4.2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4.2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4.2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4.2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4.2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4.2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4.2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4.2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conditionalFormatting sqref="W9:W11 W13:W20">
    <cfRule type="containsText" dxfId="6" priority="1" operator="containsText" text="ok">
      <formula>NOT(ISERROR(SEARCH(("ok"),(W9))))</formula>
    </cfRule>
  </conditionalFormatting>
  <conditionalFormatting sqref="W22:W27">
    <cfRule type="containsText" dxfId="5" priority="2" operator="containsText" text="ok">
      <formula>NOT(ISERROR(SEARCH(("ok"),(W22))))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002"/>
  <sheetViews>
    <sheetView workbookViewId="0">
      <pane xSplit="4" ySplit="5" topLeftCell="E19" activePane="bottomRight" state="frozen"/>
      <selection pane="topRight" activeCell="E1" sqref="E1"/>
      <selection pane="bottomLeft" activeCell="A6" sqref="A6"/>
      <selection pane="bottomRight" activeCell="O2" sqref="O2:P2"/>
    </sheetView>
  </sheetViews>
  <sheetFormatPr defaultColWidth="14.44140625" defaultRowHeight="15" customHeight="1" x14ac:dyDescent="0.3"/>
  <cols>
    <col min="1" max="1" width="1.5546875" customWidth="1"/>
    <col min="2" max="2" width="4" customWidth="1"/>
    <col min="3" max="3" width="73.88671875" customWidth="1"/>
    <col min="4" max="4" width="1.44140625" customWidth="1"/>
    <col min="5" max="5" width="13.5546875" customWidth="1"/>
    <col min="6" max="6" width="1.44140625" customWidth="1"/>
    <col min="7" max="7" width="13.5546875" customWidth="1"/>
    <col min="8" max="8" width="1.44140625" customWidth="1"/>
    <col min="9" max="9" width="13.5546875" customWidth="1"/>
    <col min="10" max="10" width="1.44140625" customWidth="1"/>
    <col min="11" max="11" width="13.5546875" customWidth="1"/>
    <col min="12" max="12" width="1.44140625" customWidth="1"/>
    <col min="13" max="13" width="13.5546875" customWidth="1"/>
    <col min="14" max="14" width="1.44140625" customWidth="1"/>
    <col min="15" max="15" width="6" customWidth="1"/>
    <col min="16" max="16" width="1.44140625" customWidth="1"/>
    <col min="17" max="17" width="13.5546875" customWidth="1"/>
    <col min="18" max="18" width="1.44140625" customWidth="1"/>
    <col min="19" max="19" width="13.5546875" customWidth="1"/>
    <col min="20" max="20" width="1.44140625" customWidth="1"/>
    <col min="21" max="21" width="13.5546875" customWidth="1"/>
    <col min="22" max="22" width="1.44140625" customWidth="1"/>
    <col min="23" max="23" width="6" customWidth="1"/>
    <col min="24" max="24" width="1.44140625" customWidth="1"/>
    <col min="25" max="25" width="13.5546875" customWidth="1"/>
    <col min="26" max="26" width="1.44140625" customWidth="1"/>
    <col min="27" max="27" width="13.5546875" customWidth="1"/>
    <col min="28" max="28" width="1.44140625" customWidth="1"/>
    <col min="29" max="29" width="11.44140625" customWidth="1"/>
    <col min="30" max="30" width="1.44140625" customWidth="1"/>
    <col min="31" max="32" width="8.6640625" customWidth="1"/>
  </cols>
  <sheetData>
    <row r="1" spans="1:32" ht="14.25" customHeigh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  <c r="AE1" s="3"/>
      <c r="AF1" s="3"/>
    </row>
    <row r="2" spans="1:32" ht="14.25" customHeight="1" x14ac:dyDescent="0.3">
      <c r="A2" s="3"/>
      <c r="B2" s="3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"/>
      <c r="AD2" s="4"/>
      <c r="AE2" s="3"/>
      <c r="AF2" s="3"/>
    </row>
    <row r="3" spans="1:32" ht="14.25" customHeigh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4"/>
      <c r="AE3" s="3"/>
      <c r="AF3" s="3"/>
    </row>
    <row r="4" spans="1:32" ht="14.25" customHeight="1" x14ac:dyDescent="0.3">
      <c r="A4" s="6"/>
      <c r="B4" s="6"/>
      <c r="C4" s="7" t="s">
        <v>65</v>
      </c>
      <c r="D4" s="6" t="s">
        <v>7</v>
      </c>
      <c r="E4" s="8">
        <v>2019</v>
      </c>
      <c r="F4" s="9"/>
      <c r="G4" s="8">
        <v>2020</v>
      </c>
      <c r="H4" s="9"/>
      <c r="I4" s="8">
        <v>2021</v>
      </c>
      <c r="J4" s="9"/>
      <c r="K4" s="8">
        <v>2022</v>
      </c>
      <c r="L4" s="9"/>
      <c r="M4" s="8">
        <v>2023</v>
      </c>
      <c r="N4" s="9"/>
      <c r="O4" s="6"/>
      <c r="P4" s="9"/>
      <c r="Q4" s="10">
        <v>44377</v>
      </c>
      <c r="R4" s="6"/>
      <c r="S4" s="10">
        <v>44742</v>
      </c>
      <c r="T4" s="9"/>
      <c r="U4" s="10">
        <v>45107</v>
      </c>
      <c r="V4" s="9"/>
      <c r="W4" s="6"/>
      <c r="X4" s="9"/>
      <c r="Y4" s="10">
        <v>44469</v>
      </c>
      <c r="Z4" s="9"/>
      <c r="AA4" s="10">
        <v>44834</v>
      </c>
      <c r="AB4" s="9" t="s">
        <v>7</v>
      </c>
      <c r="AC4" s="10">
        <v>45199</v>
      </c>
      <c r="AD4" s="9" t="s">
        <v>7</v>
      </c>
      <c r="AE4" s="6"/>
      <c r="AF4" s="6"/>
    </row>
    <row r="5" spans="1:32" ht="14.25" customHeight="1" x14ac:dyDescent="0.3">
      <c r="A5" s="6"/>
      <c r="B5" s="6"/>
      <c r="C5" s="9"/>
      <c r="D5" s="6" t="s">
        <v>7</v>
      </c>
      <c r="E5" s="9" t="s">
        <v>8</v>
      </c>
      <c r="F5" s="9"/>
      <c r="G5" s="9" t="s">
        <v>8</v>
      </c>
      <c r="H5" s="9"/>
      <c r="I5" s="9" t="s">
        <v>8</v>
      </c>
      <c r="J5" s="9"/>
      <c r="K5" s="9" t="s">
        <v>8</v>
      </c>
      <c r="L5" s="9"/>
      <c r="M5" s="9" t="s">
        <v>8</v>
      </c>
      <c r="N5" s="9"/>
      <c r="O5" s="6"/>
      <c r="P5" s="9"/>
      <c r="Q5" s="9" t="s">
        <v>8</v>
      </c>
      <c r="R5" s="6"/>
      <c r="S5" s="9" t="s">
        <v>8</v>
      </c>
      <c r="T5" s="9"/>
      <c r="U5" s="9" t="s">
        <v>8</v>
      </c>
      <c r="V5" s="9"/>
      <c r="W5" s="6"/>
      <c r="X5" s="9"/>
      <c r="Y5" s="9" t="s">
        <v>8</v>
      </c>
      <c r="Z5" s="9"/>
      <c r="AA5" s="9" t="s">
        <v>8</v>
      </c>
      <c r="AB5" s="9" t="s">
        <v>7</v>
      </c>
      <c r="AC5" s="9" t="s">
        <v>8</v>
      </c>
      <c r="AD5" s="9" t="s">
        <v>7</v>
      </c>
      <c r="AE5" s="6"/>
      <c r="AF5" s="6"/>
    </row>
    <row r="6" spans="1:32" ht="14.25" customHeight="1" x14ac:dyDescent="0.3">
      <c r="A6" s="3"/>
      <c r="B6" s="3"/>
      <c r="C6" s="18" t="s">
        <v>66</v>
      </c>
      <c r="D6" s="12"/>
      <c r="E6" s="20"/>
      <c r="F6" s="20"/>
      <c r="G6" s="20"/>
      <c r="H6" s="20"/>
      <c r="I6" s="20"/>
      <c r="J6" s="20"/>
      <c r="K6" s="20"/>
      <c r="L6" s="20"/>
      <c r="M6" s="20"/>
      <c r="N6" s="20"/>
      <c r="O6" s="39"/>
      <c r="P6" s="20"/>
      <c r="Q6" s="20"/>
      <c r="R6" s="39"/>
      <c r="S6" s="20"/>
      <c r="T6" s="39"/>
      <c r="U6" s="20"/>
      <c r="V6" s="39"/>
      <c r="W6" s="39"/>
      <c r="X6" s="39"/>
      <c r="Y6" s="20"/>
      <c r="Z6" s="39"/>
      <c r="AA6" s="20"/>
      <c r="AB6" s="39"/>
      <c r="AC6" s="39"/>
      <c r="AD6" s="4"/>
      <c r="AE6" s="3"/>
      <c r="AF6" s="3"/>
    </row>
    <row r="7" spans="1:32" ht="14.25" customHeight="1" x14ac:dyDescent="0.3">
      <c r="A7" s="3"/>
      <c r="B7" s="3"/>
      <c r="C7" s="3" t="s">
        <v>57</v>
      </c>
      <c r="D7" s="15"/>
      <c r="E7" s="51">
        <v>25430</v>
      </c>
      <c r="F7" s="25"/>
      <c r="G7" s="51">
        <v>223533</v>
      </c>
      <c r="H7" s="25"/>
      <c r="I7" s="51">
        <v>1796426</v>
      </c>
      <c r="J7" s="25"/>
      <c r="K7" s="51">
        <v>819743</v>
      </c>
      <c r="L7" s="25"/>
      <c r="M7" s="51">
        <v>2082036</v>
      </c>
      <c r="N7" s="25"/>
      <c r="O7" s="39"/>
      <c r="P7" s="25"/>
      <c r="Q7" s="25">
        <v>1056911</v>
      </c>
      <c r="R7" s="39"/>
      <c r="S7" s="25">
        <v>384896</v>
      </c>
      <c r="T7" s="40"/>
      <c r="U7" s="25">
        <v>1376370</v>
      </c>
      <c r="V7" s="40"/>
      <c r="W7" s="39"/>
      <c r="X7" s="40"/>
      <c r="Y7" s="51">
        <v>1806418</v>
      </c>
      <c r="Z7" s="40"/>
      <c r="AA7" s="51">
        <v>1631523</v>
      </c>
      <c r="AB7" s="40"/>
      <c r="AC7" s="51">
        <v>3412624</v>
      </c>
      <c r="AD7" s="18"/>
      <c r="AE7" s="3"/>
      <c r="AF7" s="3"/>
    </row>
    <row r="8" spans="1:32" ht="14.25" customHeight="1" x14ac:dyDescent="0.3">
      <c r="A8" s="3"/>
      <c r="B8" s="3"/>
      <c r="C8" s="60" t="s">
        <v>67</v>
      </c>
      <c r="D8" s="19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20"/>
      <c r="R8" s="51"/>
      <c r="S8" s="20"/>
      <c r="T8" s="51"/>
      <c r="U8" s="20"/>
      <c r="V8" s="51"/>
      <c r="W8" s="51"/>
      <c r="X8" s="51"/>
      <c r="Y8" s="51"/>
      <c r="Z8" s="51"/>
      <c r="AA8" s="51"/>
      <c r="AB8" s="51"/>
      <c r="AC8" s="20"/>
      <c r="AD8" s="17"/>
      <c r="AE8" s="3"/>
      <c r="AF8" s="3"/>
    </row>
    <row r="9" spans="1:32" ht="14.25" customHeight="1" x14ac:dyDescent="0.3">
      <c r="A9" s="3"/>
      <c r="B9" s="3"/>
      <c r="C9" s="61" t="s">
        <v>68</v>
      </c>
      <c r="D9" s="19"/>
      <c r="E9" s="22">
        <v>2297</v>
      </c>
      <c r="F9" s="20"/>
      <c r="G9" s="22">
        <v>78410</v>
      </c>
      <c r="H9" s="20"/>
      <c r="I9" s="22">
        <v>660600</v>
      </c>
      <c r="J9" s="20"/>
      <c r="K9" s="22">
        <v>1111037</v>
      </c>
      <c r="L9" s="20"/>
      <c r="M9" s="22">
        <v>1776800</v>
      </c>
      <c r="N9" s="20"/>
      <c r="O9" s="39"/>
      <c r="P9" s="20"/>
      <c r="Q9" s="20">
        <v>284083</v>
      </c>
      <c r="R9" s="20"/>
      <c r="S9" s="20">
        <v>458063</v>
      </c>
      <c r="T9" s="39"/>
      <c r="U9" s="20">
        <v>752994</v>
      </c>
      <c r="V9" s="39"/>
      <c r="W9" s="39"/>
      <c r="X9" s="39"/>
      <c r="Y9" s="22">
        <v>555608</v>
      </c>
      <c r="Z9" s="39"/>
      <c r="AA9" s="22">
        <v>954783</v>
      </c>
      <c r="AB9" s="39"/>
      <c r="AC9" s="20">
        <v>1482938</v>
      </c>
      <c r="AD9" s="3"/>
      <c r="AE9" s="3"/>
      <c r="AF9" s="3"/>
    </row>
    <row r="10" spans="1:32" ht="14.25" customHeight="1" x14ac:dyDescent="0.3">
      <c r="A10" s="3"/>
      <c r="B10" s="3"/>
      <c r="C10" s="61" t="s">
        <v>69</v>
      </c>
      <c r="D10" s="19"/>
      <c r="E10" s="22" t="s">
        <v>14</v>
      </c>
      <c r="F10" s="20"/>
      <c r="G10" s="22">
        <v>6084</v>
      </c>
      <c r="H10" s="20"/>
      <c r="I10" s="22">
        <v>21734</v>
      </c>
      <c r="J10" s="20"/>
      <c r="K10" s="22">
        <v>4873</v>
      </c>
      <c r="L10" s="20"/>
      <c r="M10" s="22">
        <v>13058</v>
      </c>
      <c r="N10" s="20"/>
      <c r="O10" s="39"/>
      <c r="P10" s="20"/>
      <c r="Q10" s="39">
        <v>3904</v>
      </c>
      <c r="R10" s="20"/>
      <c r="S10" s="20">
        <v>3815</v>
      </c>
      <c r="T10" s="39"/>
      <c r="U10" s="20">
        <v>16252</v>
      </c>
      <c r="V10" s="39"/>
      <c r="W10" s="39"/>
      <c r="X10" s="39"/>
      <c r="Y10" s="22">
        <v>5843</v>
      </c>
      <c r="Z10" s="39"/>
      <c r="AA10" s="22">
        <v>6981</v>
      </c>
      <c r="AB10" s="39"/>
      <c r="AC10" s="20">
        <v>10545</v>
      </c>
      <c r="AD10" s="3"/>
      <c r="AE10" s="3"/>
      <c r="AF10" s="3"/>
    </row>
    <row r="11" spans="1:32" ht="14.25" customHeight="1" x14ac:dyDescent="0.3">
      <c r="A11" s="3"/>
      <c r="B11" s="3"/>
      <c r="C11" s="61" t="s">
        <v>70</v>
      </c>
      <c r="D11" s="19"/>
      <c r="E11" s="22" t="s">
        <v>14</v>
      </c>
      <c r="F11" s="20"/>
      <c r="G11" s="22">
        <v>3893</v>
      </c>
      <c r="H11" s="20"/>
      <c r="I11" s="22">
        <v>6679</v>
      </c>
      <c r="J11" s="20"/>
      <c r="K11" s="22">
        <v>7466</v>
      </c>
      <c r="L11" s="20"/>
      <c r="M11" s="22">
        <v>5773</v>
      </c>
      <c r="N11" s="20"/>
      <c r="O11" s="39"/>
      <c r="P11" s="20"/>
      <c r="Q11" s="20">
        <v>3269</v>
      </c>
      <c r="R11" s="20"/>
      <c r="S11" s="20">
        <v>3410</v>
      </c>
      <c r="T11" s="39"/>
      <c r="U11" s="20">
        <v>3552</v>
      </c>
      <c r="V11" s="39"/>
      <c r="W11" s="39"/>
      <c r="X11" s="39"/>
      <c r="Y11" s="22">
        <v>4975</v>
      </c>
      <c r="Z11" s="39"/>
      <c r="AA11" s="22">
        <v>5398</v>
      </c>
      <c r="AB11" s="39"/>
      <c r="AC11" s="20">
        <v>4513</v>
      </c>
      <c r="AD11" s="3"/>
      <c r="AE11" s="3"/>
      <c r="AF11" s="3"/>
    </row>
    <row r="12" spans="1:32" ht="14.25" customHeight="1" x14ac:dyDescent="0.3">
      <c r="A12" s="3"/>
      <c r="B12" s="3"/>
      <c r="C12" s="61" t="s">
        <v>71</v>
      </c>
      <c r="D12" s="15"/>
      <c r="E12" s="22">
        <v>646</v>
      </c>
      <c r="F12" s="51"/>
      <c r="G12" s="22">
        <v>5667</v>
      </c>
      <c r="H12" s="51"/>
      <c r="I12" s="22">
        <v>138023</v>
      </c>
      <c r="J12" s="51"/>
      <c r="K12" s="22">
        <v>559189</v>
      </c>
      <c r="L12" s="51"/>
      <c r="M12" s="22">
        <v>586066</v>
      </c>
      <c r="N12" s="51"/>
      <c r="O12" s="51"/>
      <c r="P12" s="51"/>
      <c r="Q12" s="20">
        <v>73418</v>
      </c>
      <c r="R12" s="51"/>
      <c r="S12" s="20">
        <v>524975</v>
      </c>
      <c r="T12" s="51"/>
      <c r="U12" s="20">
        <f>-92825+925</f>
        <v>-91900</v>
      </c>
      <c r="V12" s="51"/>
      <c r="W12" s="51"/>
      <c r="X12" s="51"/>
      <c r="Y12" s="22">
        <v>110756</v>
      </c>
      <c r="Z12" s="51"/>
      <c r="AA12" s="22">
        <v>655269</v>
      </c>
      <c r="AB12" s="51"/>
      <c r="AC12" s="20">
        <v>22210</v>
      </c>
      <c r="AD12" s="17"/>
      <c r="AE12" s="3"/>
      <c r="AF12" s="3"/>
    </row>
    <row r="13" spans="1:32" ht="14.25" customHeight="1" x14ac:dyDescent="0.3">
      <c r="A13" s="3"/>
      <c r="B13" s="3"/>
      <c r="C13" s="61" t="s">
        <v>72</v>
      </c>
      <c r="D13" s="19"/>
      <c r="E13" s="22" t="s">
        <v>14</v>
      </c>
      <c r="F13" s="20"/>
      <c r="G13" s="22">
        <v>11828</v>
      </c>
      <c r="H13" s="20"/>
      <c r="I13" s="22">
        <v>-7196</v>
      </c>
      <c r="J13" s="20"/>
      <c r="K13" s="22"/>
      <c r="L13" s="20"/>
      <c r="M13" s="22"/>
      <c r="N13" s="20"/>
      <c r="O13" s="39"/>
      <c r="P13" s="20"/>
      <c r="Q13" s="20">
        <v>0</v>
      </c>
      <c r="R13" s="20"/>
      <c r="S13" s="20">
        <v>0</v>
      </c>
      <c r="T13" s="39"/>
      <c r="U13" s="20">
        <v>0</v>
      </c>
      <c r="V13" s="39"/>
      <c r="W13" s="39"/>
      <c r="X13" s="39"/>
      <c r="Y13" s="20">
        <v>0</v>
      </c>
      <c r="Z13" s="39"/>
      <c r="AA13" s="20">
        <v>0</v>
      </c>
      <c r="AB13" s="39"/>
      <c r="AC13" s="62" t="s">
        <v>14</v>
      </c>
      <c r="AD13" s="3"/>
      <c r="AE13" s="3"/>
      <c r="AF13" s="3"/>
    </row>
    <row r="14" spans="1:32" ht="14.25" customHeight="1" x14ac:dyDescent="0.3">
      <c r="A14" s="3"/>
      <c r="B14" s="3"/>
      <c r="C14" s="61" t="s">
        <v>29</v>
      </c>
      <c r="D14" s="19"/>
      <c r="E14" s="22" t="s">
        <v>14</v>
      </c>
      <c r="F14" s="20"/>
      <c r="G14" s="22" t="s">
        <v>14</v>
      </c>
      <c r="H14" s="20"/>
      <c r="I14" s="22"/>
      <c r="J14" s="20"/>
      <c r="K14" s="22">
        <v>574546</v>
      </c>
      <c r="L14" s="20"/>
      <c r="M14" s="22" t="s">
        <v>14</v>
      </c>
      <c r="N14" s="20"/>
      <c r="O14" s="39"/>
      <c r="P14" s="20"/>
      <c r="Q14" s="20">
        <v>0</v>
      </c>
      <c r="R14" s="20"/>
      <c r="S14" s="20">
        <v>0</v>
      </c>
      <c r="T14" s="39"/>
      <c r="U14" s="20">
        <v>0</v>
      </c>
      <c r="V14" s="39"/>
      <c r="W14" s="39"/>
      <c r="X14" s="39"/>
      <c r="Y14" s="20">
        <v>0</v>
      </c>
      <c r="Z14" s="39"/>
      <c r="AA14" s="20">
        <v>0</v>
      </c>
      <c r="AB14" s="39"/>
      <c r="AC14" s="39"/>
      <c r="AD14" s="3"/>
      <c r="AE14" s="3"/>
      <c r="AF14" s="3"/>
    </row>
    <row r="15" spans="1:32" ht="14.25" customHeight="1" x14ac:dyDescent="0.3">
      <c r="A15" s="3"/>
      <c r="B15" s="3"/>
      <c r="C15" s="61" t="s">
        <v>73</v>
      </c>
      <c r="D15" s="19"/>
      <c r="E15" s="22" t="s">
        <v>14</v>
      </c>
      <c r="F15" s="20"/>
      <c r="G15" s="22" t="s">
        <v>14</v>
      </c>
      <c r="H15" s="20"/>
      <c r="I15" s="22">
        <v>-1987</v>
      </c>
      <c r="J15" s="20"/>
      <c r="K15" s="22">
        <v>13427</v>
      </c>
      <c r="L15" s="20"/>
      <c r="M15" s="22">
        <f>13156+431</f>
        <v>13587</v>
      </c>
      <c r="N15" s="20"/>
      <c r="O15" s="39"/>
      <c r="P15" s="20"/>
      <c r="Q15" s="20">
        <v>-2357</v>
      </c>
      <c r="R15" s="20"/>
      <c r="S15" s="20">
        <v>-12107</v>
      </c>
      <c r="T15" s="39"/>
      <c r="U15" s="20">
        <v>-1188</v>
      </c>
      <c r="V15" s="39"/>
      <c r="W15" s="39"/>
      <c r="X15" s="39"/>
      <c r="Y15" s="22">
        <v>-2938</v>
      </c>
      <c r="Z15" s="39"/>
      <c r="AA15" s="22">
        <v>-28794</v>
      </c>
      <c r="AB15" s="39"/>
      <c r="AC15" s="20">
        <v>-9879</v>
      </c>
      <c r="AD15" s="3"/>
      <c r="AE15" s="3"/>
      <c r="AF15" s="3"/>
    </row>
    <row r="16" spans="1:32" ht="14.25" customHeight="1" x14ac:dyDescent="0.3">
      <c r="A16" s="3"/>
      <c r="B16" s="3"/>
      <c r="C16" s="3"/>
      <c r="D16" s="19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0"/>
      <c r="R16" s="25"/>
      <c r="S16" s="20"/>
      <c r="T16" s="25"/>
      <c r="U16" s="20"/>
      <c r="V16" s="25"/>
      <c r="W16" s="25"/>
      <c r="X16" s="25"/>
      <c r="Y16" s="25"/>
      <c r="Z16" s="25"/>
      <c r="AA16" s="25"/>
      <c r="AB16" s="25"/>
      <c r="AC16" s="20"/>
      <c r="AD16" s="25"/>
      <c r="AE16" s="3"/>
      <c r="AF16" s="3"/>
    </row>
    <row r="17" spans="1:32" ht="14.25" customHeight="1" x14ac:dyDescent="0.3">
      <c r="A17" s="3"/>
      <c r="B17" s="3"/>
      <c r="C17" s="60" t="s">
        <v>74</v>
      </c>
      <c r="D17" s="19"/>
      <c r="E17" s="22"/>
      <c r="F17" s="20"/>
      <c r="G17" s="22"/>
      <c r="H17" s="20"/>
      <c r="I17" s="22"/>
      <c r="J17" s="20"/>
      <c r="K17" s="22"/>
      <c r="L17" s="20"/>
      <c r="M17" s="22"/>
      <c r="N17" s="20"/>
      <c r="O17" s="39"/>
      <c r="P17" s="20"/>
      <c r="Q17" s="20"/>
      <c r="R17" s="20"/>
      <c r="S17" s="20"/>
      <c r="T17" s="39"/>
      <c r="U17" s="20"/>
      <c r="V17" s="39"/>
      <c r="W17" s="39"/>
      <c r="X17" s="39"/>
      <c r="Y17" s="22"/>
      <c r="Z17" s="39"/>
      <c r="AA17" s="22"/>
      <c r="AB17" s="39"/>
      <c r="AC17" s="20"/>
      <c r="AD17" s="3"/>
      <c r="AE17" s="3"/>
      <c r="AF17" s="3"/>
    </row>
    <row r="18" spans="1:32" ht="14.25" customHeight="1" x14ac:dyDescent="0.3">
      <c r="A18" s="3"/>
      <c r="B18" s="3"/>
      <c r="C18" s="3" t="s">
        <v>19</v>
      </c>
      <c r="D18" s="19"/>
      <c r="E18" s="22">
        <v>-81508</v>
      </c>
      <c r="F18" s="20"/>
      <c r="G18" s="22">
        <v>55961</v>
      </c>
      <c r="H18" s="20"/>
      <c r="I18" s="22">
        <v>-305188</v>
      </c>
      <c r="J18" s="20"/>
      <c r="K18" s="22">
        <v>-157103</v>
      </c>
      <c r="L18" s="20"/>
      <c r="M18" s="22">
        <v>-845801</v>
      </c>
      <c r="N18" s="20"/>
      <c r="O18" s="39"/>
      <c r="P18" s="20"/>
      <c r="Q18" s="20">
        <v>-30260</v>
      </c>
      <c r="R18" s="20"/>
      <c r="S18" s="20">
        <v>-87259</v>
      </c>
      <c r="T18" s="39"/>
      <c r="U18" s="20">
        <v>-285479</v>
      </c>
      <c r="V18" s="39"/>
      <c r="W18" s="39"/>
      <c r="X18" s="39"/>
      <c r="Y18" s="22">
        <v>-86016</v>
      </c>
      <c r="Z18" s="39"/>
      <c r="AA18" s="22">
        <v>-109862</v>
      </c>
      <c r="AB18" s="39"/>
      <c r="AC18" s="20">
        <v>-325264</v>
      </c>
      <c r="AD18" s="3"/>
      <c r="AE18" s="3"/>
      <c r="AF18" s="3"/>
    </row>
    <row r="19" spans="1:32" ht="14.25" customHeight="1" x14ac:dyDescent="0.3">
      <c r="A19" s="3"/>
      <c r="B19" s="3"/>
      <c r="C19" s="3" t="s">
        <v>20</v>
      </c>
      <c r="D19" s="19"/>
      <c r="E19" s="22">
        <v>-5727</v>
      </c>
      <c r="F19" s="20"/>
      <c r="G19" s="22">
        <v>-2866</v>
      </c>
      <c r="H19" s="20"/>
      <c r="I19" s="22">
        <v>-445198</v>
      </c>
      <c r="J19" s="20"/>
      <c r="K19" s="22">
        <v>-358072</v>
      </c>
      <c r="L19" s="20"/>
      <c r="M19" s="22">
        <v>8768</v>
      </c>
      <c r="N19" s="20"/>
      <c r="O19" s="39"/>
      <c r="P19" s="20"/>
      <c r="Q19" s="20">
        <v>-106585</v>
      </c>
      <c r="R19" s="20"/>
      <c r="S19" s="20">
        <v>-171048</v>
      </c>
      <c r="T19" s="39"/>
      <c r="U19" s="20">
        <v>107628</v>
      </c>
      <c r="V19" s="39"/>
      <c r="W19" s="39"/>
      <c r="X19" s="39"/>
      <c r="Y19" s="22">
        <v>-31496</v>
      </c>
      <c r="Z19" s="39"/>
      <c r="AA19" s="22">
        <v>-289234</v>
      </c>
      <c r="AB19" s="39"/>
      <c r="AC19" s="20">
        <v>159605</v>
      </c>
      <c r="AD19" s="3"/>
      <c r="AE19" s="3"/>
      <c r="AF19" s="3"/>
    </row>
    <row r="20" spans="1:32" ht="14.25" customHeight="1" x14ac:dyDescent="0.3">
      <c r="A20" s="3"/>
      <c r="B20" s="3"/>
      <c r="C20" s="3" t="s">
        <v>43</v>
      </c>
      <c r="D20" s="19"/>
      <c r="E20" s="22">
        <v>157295</v>
      </c>
      <c r="F20" s="63"/>
      <c r="G20" s="22">
        <v>-94382</v>
      </c>
      <c r="H20" s="63"/>
      <c r="I20" s="22">
        <v>-15156</v>
      </c>
      <c r="J20" s="63"/>
      <c r="K20" s="22">
        <v>157297</v>
      </c>
      <c r="L20" s="63"/>
      <c r="M20" s="22">
        <v>160741</v>
      </c>
      <c r="N20" s="63"/>
      <c r="O20" s="63"/>
      <c r="P20" s="63"/>
      <c r="Q20" s="20">
        <v>45946</v>
      </c>
      <c r="R20" s="63"/>
      <c r="S20" s="20">
        <v>162609</v>
      </c>
      <c r="T20" s="63"/>
      <c r="U20" s="20">
        <v>89957</v>
      </c>
      <c r="V20" s="63"/>
      <c r="W20" s="63"/>
      <c r="X20" s="63"/>
      <c r="Y20" s="22">
        <v>82688</v>
      </c>
      <c r="Z20" s="63"/>
      <c r="AA20" s="22">
        <v>106782</v>
      </c>
      <c r="AB20" s="63"/>
      <c r="AC20" s="20">
        <v>176839</v>
      </c>
      <c r="AD20" s="28"/>
      <c r="AE20" s="3"/>
      <c r="AF20" s="3"/>
    </row>
    <row r="21" spans="1:32" ht="14.25" customHeight="1" x14ac:dyDescent="0.3">
      <c r="A21" s="3"/>
      <c r="B21" s="3"/>
      <c r="C21" s="3"/>
      <c r="D21" s="19"/>
      <c r="E21" s="22"/>
      <c r="F21" s="20"/>
      <c r="G21" s="22"/>
      <c r="H21" s="20"/>
      <c r="I21" s="22"/>
      <c r="J21" s="20"/>
      <c r="K21" s="22"/>
      <c r="L21" s="20"/>
      <c r="M21" s="22"/>
      <c r="N21" s="20"/>
      <c r="O21" s="39"/>
      <c r="P21" s="20"/>
      <c r="Q21" s="20"/>
      <c r="R21" s="20"/>
      <c r="S21" s="20"/>
      <c r="T21" s="39"/>
      <c r="U21" s="20"/>
      <c r="V21" s="39"/>
      <c r="W21" s="39"/>
      <c r="X21" s="39"/>
      <c r="Y21" s="20"/>
      <c r="Z21" s="39"/>
      <c r="AA21" s="20"/>
      <c r="AB21" s="39"/>
      <c r="AC21" s="20"/>
      <c r="AD21" s="3"/>
      <c r="AE21" s="3"/>
      <c r="AF21" s="3"/>
    </row>
    <row r="22" spans="1:32" ht="14.25" customHeight="1" x14ac:dyDescent="0.3">
      <c r="A22" s="3"/>
      <c r="B22" s="3"/>
      <c r="C22" s="3" t="s">
        <v>75</v>
      </c>
      <c r="D22" s="15"/>
      <c r="E22" s="51" t="s">
        <v>14</v>
      </c>
      <c r="F22" s="25"/>
      <c r="G22" s="22">
        <v>-9388</v>
      </c>
      <c r="H22" s="25"/>
      <c r="I22" s="22">
        <v>-121173</v>
      </c>
      <c r="J22" s="25"/>
      <c r="K22" s="51">
        <v>-581111</v>
      </c>
      <c r="L22" s="25"/>
      <c r="M22" s="51">
        <v>-920303</v>
      </c>
      <c r="N22" s="25"/>
      <c r="O22" s="39"/>
      <c r="P22" s="25"/>
      <c r="Q22" s="20">
        <v>-55642</v>
      </c>
      <c r="R22" s="25"/>
      <c r="S22" s="20">
        <v>-274374</v>
      </c>
      <c r="T22" s="40"/>
      <c r="U22" s="20">
        <v>-415019</v>
      </c>
      <c r="V22" s="40"/>
      <c r="W22" s="39"/>
      <c r="X22" s="40"/>
      <c r="Y22" s="22">
        <v>-102850</v>
      </c>
      <c r="Z22" s="40"/>
      <c r="AA22" s="22">
        <v>-452239</v>
      </c>
      <c r="AB22" s="40"/>
      <c r="AC22" s="20">
        <v>-614076</v>
      </c>
      <c r="AD22" s="18"/>
      <c r="AE22" s="3"/>
      <c r="AF22" s="3"/>
    </row>
    <row r="23" spans="1:32" ht="14.25" customHeight="1" x14ac:dyDescent="0.3">
      <c r="A23" s="3"/>
      <c r="B23" s="3"/>
      <c r="C23" s="3" t="s">
        <v>76</v>
      </c>
      <c r="D23" s="19"/>
      <c r="E23" s="22">
        <v>-3834</v>
      </c>
      <c r="F23" s="20"/>
      <c r="G23" s="22" t="s">
        <v>14</v>
      </c>
      <c r="H23" s="20"/>
      <c r="I23" s="22" t="s">
        <v>14</v>
      </c>
      <c r="J23" s="20"/>
      <c r="K23" s="22" t="s">
        <v>14</v>
      </c>
      <c r="L23" s="20"/>
      <c r="M23" s="22" t="s">
        <v>14</v>
      </c>
      <c r="N23" s="20"/>
      <c r="O23" s="39"/>
      <c r="P23" s="20"/>
      <c r="Q23" s="22" t="s">
        <v>14</v>
      </c>
      <c r="R23" s="20"/>
      <c r="S23" s="20">
        <v>0</v>
      </c>
      <c r="T23" s="39"/>
      <c r="U23" s="20">
        <v>0</v>
      </c>
      <c r="V23" s="39"/>
      <c r="W23" s="39"/>
      <c r="X23" s="39"/>
      <c r="Y23" s="20">
        <v>0</v>
      </c>
      <c r="Z23" s="39"/>
      <c r="AA23" s="20">
        <v>0</v>
      </c>
      <c r="AB23" s="39"/>
      <c r="AC23" s="20">
        <v>0</v>
      </c>
      <c r="AD23" s="3"/>
      <c r="AE23" s="3"/>
      <c r="AF23" s="3"/>
    </row>
    <row r="24" spans="1:32" ht="14.25" customHeight="1" x14ac:dyDescent="0.3">
      <c r="A24" s="3"/>
      <c r="B24" s="3"/>
      <c r="C24" s="64" t="s">
        <v>77</v>
      </c>
      <c r="D24" s="15"/>
      <c r="E24" s="33">
        <f>SUM(E7:E23)</f>
        <v>94599</v>
      </c>
      <c r="F24" s="25"/>
      <c r="G24" s="33">
        <f>SUM(G7:G23)</f>
        <v>278740</v>
      </c>
      <c r="H24" s="25"/>
      <c r="I24" s="33">
        <f>SUM(I7:I23)</f>
        <v>1727564</v>
      </c>
      <c r="J24" s="25"/>
      <c r="K24" s="33">
        <f>SUM(K7:K23)</f>
        <v>2151292</v>
      </c>
      <c r="L24" s="25"/>
      <c r="M24" s="33">
        <f>SUM(M7:M23)</f>
        <v>2880725</v>
      </c>
      <c r="N24" s="25"/>
      <c r="O24" s="39"/>
      <c r="P24" s="25"/>
      <c r="Q24" s="24">
        <f>SUM(Q7:Q23)</f>
        <v>1272687</v>
      </c>
      <c r="R24" s="25"/>
      <c r="S24" s="24">
        <f>SUM(S7:S23)</f>
        <v>992980</v>
      </c>
      <c r="T24" s="40"/>
      <c r="U24" s="24">
        <f>SUM(U7:U23)</f>
        <v>1553167</v>
      </c>
      <c r="V24" s="40"/>
      <c r="W24" s="39"/>
      <c r="X24" s="40"/>
      <c r="Y24" s="24">
        <f>SUM(Y7:Y23)</f>
        <v>2342988</v>
      </c>
      <c r="Z24" s="40"/>
      <c r="AA24" s="24">
        <f>SUM(AA7:AA23)</f>
        <v>2480607</v>
      </c>
      <c r="AB24" s="40"/>
      <c r="AC24" s="24">
        <f>SUM(AC7:AC23)</f>
        <v>4320055</v>
      </c>
      <c r="AD24" s="18"/>
      <c r="AE24" s="3"/>
      <c r="AF24" s="3"/>
    </row>
    <row r="25" spans="1:32" ht="14.25" customHeight="1" x14ac:dyDescent="0.3">
      <c r="A25" s="3"/>
      <c r="B25" s="3"/>
      <c r="C25" s="3"/>
      <c r="D25" s="19"/>
      <c r="E25" s="22"/>
      <c r="F25" s="20"/>
      <c r="G25" s="22"/>
      <c r="H25" s="20"/>
      <c r="I25" s="22"/>
      <c r="J25" s="20"/>
      <c r="K25" s="65"/>
      <c r="L25" s="20"/>
      <c r="M25" s="65"/>
      <c r="N25" s="20"/>
      <c r="O25" s="39"/>
      <c r="P25" s="20"/>
      <c r="Q25" s="20"/>
      <c r="R25" s="20"/>
      <c r="S25" s="20"/>
      <c r="T25" s="39"/>
      <c r="U25" s="20"/>
      <c r="V25" s="39"/>
      <c r="W25" s="39"/>
      <c r="X25" s="39"/>
      <c r="Y25" s="22"/>
      <c r="Z25" s="39"/>
      <c r="AA25" s="22"/>
      <c r="AB25" s="39"/>
      <c r="AC25" s="20"/>
      <c r="AD25" s="3"/>
      <c r="AE25" s="3"/>
      <c r="AF25" s="3"/>
    </row>
    <row r="26" spans="1:32" ht="14.25" customHeight="1" x14ac:dyDescent="0.3">
      <c r="A26" s="18"/>
      <c r="B26" s="18"/>
      <c r="C26" s="18" t="s">
        <v>78</v>
      </c>
      <c r="D26" s="15"/>
      <c r="E26" s="51"/>
      <c r="F26" s="25"/>
      <c r="G26" s="51"/>
      <c r="H26" s="25"/>
      <c r="I26" s="51"/>
      <c r="J26" s="25"/>
      <c r="K26" s="51"/>
      <c r="L26" s="25"/>
      <c r="M26" s="51"/>
      <c r="N26" s="25"/>
      <c r="O26" s="39"/>
      <c r="P26" s="25"/>
      <c r="Q26" s="20"/>
      <c r="R26" s="25"/>
      <c r="S26" s="20"/>
      <c r="T26" s="40"/>
      <c r="U26" s="20"/>
      <c r="V26" s="40"/>
      <c r="W26" s="39"/>
      <c r="X26" s="40"/>
      <c r="Y26" s="51"/>
      <c r="Z26" s="40"/>
      <c r="AA26" s="51"/>
      <c r="AB26" s="40"/>
      <c r="AC26" s="20"/>
      <c r="AD26" s="18"/>
      <c r="AE26" s="18"/>
      <c r="AF26" s="18"/>
    </row>
    <row r="27" spans="1:32" ht="14.25" customHeight="1" x14ac:dyDescent="0.3">
      <c r="A27" s="3"/>
      <c r="B27" s="3"/>
      <c r="C27" s="3" t="s">
        <v>79</v>
      </c>
      <c r="D27" s="19"/>
      <c r="E27" s="22">
        <v>-39113</v>
      </c>
      <c r="F27" s="20"/>
      <c r="G27" s="22">
        <v>-1273449</v>
      </c>
      <c r="H27" s="20"/>
      <c r="I27" s="22">
        <v>-3203042</v>
      </c>
      <c r="J27" s="20"/>
      <c r="K27" s="22">
        <v>-3746664</v>
      </c>
      <c r="L27" s="20"/>
      <c r="M27" s="22">
        <v>-6310209</v>
      </c>
      <c r="N27" s="20"/>
      <c r="O27" s="39"/>
      <c r="P27" s="20"/>
      <c r="Q27" s="20">
        <v>-1610251</v>
      </c>
      <c r="R27" s="20"/>
      <c r="S27" s="20">
        <v>-1594835</v>
      </c>
      <c r="T27" s="39"/>
      <c r="U27" s="20">
        <v>-2206698</v>
      </c>
      <c r="V27" s="39"/>
      <c r="W27" s="39"/>
      <c r="X27" s="39"/>
      <c r="Y27" s="22">
        <v>-1888042</v>
      </c>
      <c r="Z27" s="39"/>
      <c r="AA27" s="22">
        <v>-1808269</v>
      </c>
      <c r="AB27" s="39"/>
      <c r="AC27" s="20">
        <v>-3330898</v>
      </c>
      <c r="AD27" s="3"/>
      <c r="AE27" s="3"/>
      <c r="AF27" s="3"/>
    </row>
    <row r="28" spans="1:32" ht="14.25" customHeight="1" x14ac:dyDescent="0.3">
      <c r="A28" s="3"/>
      <c r="B28" s="3"/>
      <c r="C28" s="3" t="s">
        <v>80</v>
      </c>
      <c r="D28" s="30"/>
      <c r="E28" s="22">
        <v>-11584</v>
      </c>
      <c r="F28" s="20"/>
      <c r="G28" s="22">
        <v>-5313</v>
      </c>
      <c r="H28" s="20"/>
      <c r="I28" s="22">
        <v>-1910</v>
      </c>
      <c r="J28" s="20"/>
      <c r="K28" s="22">
        <v>-18715</v>
      </c>
      <c r="L28" s="20"/>
      <c r="M28" s="22">
        <v>-52656</v>
      </c>
      <c r="N28" s="20"/>
      <c r="O28" s="39"/>
      <c r="P28" s="20"/>
      <c r="Q28" s="20">
        <v>-905</v>
      </c>
      <c r="R28" s="20"/>
      <c r="S28" s="20">
        <v>-8406</v>
      </c>
      <c r="T28" s="39"/>
      <c r="U28" s="20">
        <v>-19496</v>
      </c>
      <c r="V28" s="39"/>
      <c r="W28" s="39"/>
      <c r="X28" s="39"/>
      <c r="Y28" s="22">
        <v>-906</v>
      </c>
      <c r="Z28" s="39"/>
      <c r="AA28" s="22">
        <v>-15218</v>
      </c>
      <c r="AB28" s="39"/>
      <c r="AC28" s="20">
        <v>-35881</v>
      </c>
      <c r="AD28" s="3"/>
      <c r="AE28" s="3"/>
      <c r="AF28" s="3"/>
    </row>
    <row r="29" spans="1:32" ht="14.25" customHeight="1" x14ac:dyDescent="0.3">
      <c r="A29" s="3"/>
      <c r="B29" s="3"/>
      <c r="C29" s="3" t="s">
        <v>81</v>
      </c>
      <c r="D29" s="30"/>
      <c r="E29" s="22" t="s">
        <v>14</v>
      </c>
      <c r="F29" s="20"/>
      <c r="G29" s="22" t="s">
        <v>14</v>
      </c>
      <c r="H29" s="20"/>
      <c r="I29" s="22" t="s">
        <v>14</v>
      </c>
      <c r="J29" s="20"/>
      <c r="K29" s="22">
        <v>65795</v>
      </c>
      <c r="L29" s="20"/>
      <c r="M29" s="22" t="s">
        <v>14</v>
      </c>
      <c r="N29" s="20"/>
      <c r="O29" s="39"/>
      <c r="P29" s="20"/>
      <c r="Q29" s="22" t="s">
        <v>14</v>
      </c>
      <c r="R29" s="20"/>
      <c r="S29" s="22" t="s">
        <v>14</v>
      </c>
      <c r="T29" s="62"/>
      <c r="U29" s="22" t="s">
        <v>14</v>
      </c>
      <c r="V29" s="39"/>
      <c r="W29" s="39"/>
      <c r="X29" s="39"/>
      <c r="Y29" s="20">
        <v>0</v>
      </c>
      <c r="Z29" s="39"/>
      <c r="AA29" s="22">
        <v>65795</v>
      </c>
      <c r="AB29" s="39"/>
      <c r="AC29" s="20"/>
      <c r="AD29" s="3"/>
      <c r="AE29" s="3"/>
      <c r="AF29" s="3"/>
    </row>
    <row r="30" spans="1:32" ht="14.25" customHeight="1" x14ac:dyDescent="0.3">
      <c r="A30" s="3"/>
      <c r="B30" s="3"/>
      <c r="C30" s="3" t="s">
        <v>82</v>
      </c>
      <c r="D30" s="30"/>
      <c r="E30" s="22"/>
      <c r="F30" s="20"/>
      <c r="G30" s="22"/>
      <c r="H30" s="20"/>
      <c r="I30" s="22" t="s">
        <v>14</v>
      </c>
      <c r="J30" s="20"/>
      <c r="K30" s="22">
        <v>-339751</v>
      </c>
      <c r="L30" s="20"/>
      <c r="M30" s="22">
        <v>-230352</v>
      </c>
      <c r="N30" s="20"/>
      <c r="O30" s="39"/>
      <c r="P30" s="20"/>
      <c r="Q30" s="22" t="s">
        <v>14</v>
      </c>
      <c r="R30" s="20"/>
      <c r="S30" s="20">
        <v>-208722</v>
      </c>
      <c r="T30" s="39"/>
      <c r="U30" s="20">
        <v>-100710</v>
      </c>
      <c r="V30" s="39"/>
      <c r="W30" s="39"/>
      <c r="X30" s="39"/>
      <c r="Y30" s="20">
        <v>0</v>
      </c>
      <c r="Z30" s="39"/>
      <c r="AA30" s="22">
        <v>-229340</v>
      </c>
      <c r="AB30" s="39"/>
      <c r="AC30" s="20">
        <v>-110352</v>
      </c>
      <c r="AD30" s="3"/>
      <c r="AE30" s="3"/>
      <c r="AF30" s="3"/>
    </row>
    <row r="31" spans="1:32" ht="14.25" customHeight="1" x14ac:dyDescent="0.3">
      <c r="A31" s="3"/>
      <c r="B31" s="3"/>
      <c r="C31" s="3" t="s">
        <v>83</v>
      </c>
      <c r="D31" s="19"/>
      <c r="E31" s="22"/>
      <c r="F31" s="20"/>
      <c r="G31" s="22"/>
      <c r="H31" s="20"/>
      <c r="I31" s="22" t="s">
        <v>14</v>
      </c>
      <c r="J31" s="20"/>
      <c r="K31" s="22">
        <v>5012</v>
      </c>
      <c r="L31" s="20"/>
      <c r="M31" s="22" t="s">
        <v>14</v>
      </c>
      <c r="N31" s="20"/>
      <c r="O31" s="39"/>
      <c r="P31" s="20"/>
      <c r="Q31" s="22" t="s">
        <v>14</v>
      </c>
      <c r="R31" s="20"/>
      <c r="S31" s="20">
        <v>3600</v>
      </c>
      <c r="T31" s="39"/>
      <c r="U31" s="22" t="s">
        <v>14</v>
      </c>
      <c r="V31" s="39"/>
      <c r="W31" s="39"/>
      <c r="X31" s="39"/>
      <c r="Y31" s="20">
        <v>0</v>
      </c>
      <c r="Z31" s="39"/>
      <c r="AA31" s="22">
        <v>403</v>
      </c>
      <c r="AB31" s="39"/>
      <c r="AC31" s="20">
        <v>0</v>
      </c>
      <c r="AD31" s="3"/>
      <c r="AE31" s="3"/>
      <c r="AF31" s="3"/>
    </row>
    <row r="32" spans="1:32" ht="14.25" customHeight="1" x14ac:dyDescent="0.3">
      <c r="A32" s="3"/>
      <c r="B32" s="3"/>
      <c r="C32" s="3" t="s">
        <v>84</v>
      </c>
      <c r="D32" s="19"/>
      <c r="E32" s="22" t="s">
        <v>14</v>
      </c>
      <c r="F32" s="20"/>
      <c r="G32" s="22" t="s">
        <v>14</v>
      </c>
      <c r="H32" s="20"/>
      <c r="I32" s="22" t="s">
        <v>14</v>
      </c>
      <c r="J32" s="20"/>
      <c r="K32" s="22" t="s">
        <v>14</v>
      </c>
      <c r="L32" s="20"/>
      <c r="M32" s="22">
        <v>-2577814</v>
      </c>
      <c r="N32" s="20"/>
      <c r="O32" s="39"/>
      <c r="P32" s="20"/>
      <c r="Q32" s="22" t="s">
        <v>14</v>
      </c>
      <c r="R32" s="20"/>
      <c r="S32" s="22" t="s">
        <v>14</v>
      </c>
      <c r="T32" s="62"/>
      <c r="U32" s="22" t="s">
        <v>14</v>
      </c>
      <c r="V32" s="62"/>
      <c r="W32" s="62"/>
      <c r="X32" s="62"/>
      <c r="Y32" s="22" t="s">
        <v>14</v>
      </c>
      <c r="Z32" s="62"/>
      <c r="AA32" s="22" t="s">
        <v>14</v>
      </c>
      <c r="AB32" s="39"/>
      <c r="AC32" s="20">
        <v>-2577814</v>
      </c>
      <c r="AD32" s="3"/>
      <c r="AE32" s="3"/>
      <c r="AF32" s="3"/>
    </row>
    <row r="33" spans="1:32" ht="14.25" customHeight="1" x14ac:dyDescent="0.3">
      <c r="A33" s="3"/>
      <c r="B33" s="3"/>
      <c r="C33" s="3" t="s">
        <v>141</v>
      </c>
      <c r="D33" s="19"/>
      <c r="E33" s="22" t="s">
        <v>14</v>
      </c>
      <c r="F33" s="20"/>
      <c r="G33" s="22" t="s">
        <v>14</v>
      </c>
      <c r="H33" s="20"/>
      <c r="I33" s="22" t="s">
        <v>14</v>
      </c>
      <c r="J33" s="20"/>
      <c r="K33" s="22" t="s">
        <v>14</v>
      </c>
      <c r="L33" s="20"/>
      <c r="M33" s="22">
        <v>2522522</v>
      </c>
      <c r="N33" s="20"/>
      <c r="O33" s="39"/>
      <c r="P33" s="20"/>
      <c r="Q33" s="22" t="s">
        <v>14</v>
      </c>
      <c r="R33" s="20"/>
      <c r="S33" s="22" t="s">
        <v>14</v>
      </c>
      <c r="T33" s="62"/>
      <c r="U33" s="22" t="s">
        <v>14</v>
      </c>
      <c r="V33" s="62"/>
      <c r="W33" s="62"/>
      <c r="X33" s="62"/>
      <c r="Y33" s="22" t="s">
        <v>14</v>
      </c>
      <c r="Z33" s="62"/>
      <c r="AA33" s="22" t="s">
        <v>14</v>
      </c>
      <c r="AB33" s="39"/>
      <c r="AC33" s="22" t="s">
        <v>14</v>
      </c>
      <c r="AD33" s="3"/>
      <c r="AE33" s="3"/>
      <c r="AF33" s="3"/>
    </row>
    <row r="34" spans="1:32" ht="14.25" customHeight="1" x14ac:dyDescent="0.3">
      <c r="A34" s="3"/>
      <c r="B34" s="3"/>
      <c r="C34" s="3" t="s">
        <v>85</v>
      </c>
      <c r="D34" s="19"/>
      <c r="E34" s="22" t="s">
        <v>14</v>
      </c>
      <c r="F34" s="20"/>
      <c r="G34" s="22">
        <v>4784</v>
      </c>
      <c r="H34" s="20"/>
      <c r="I34" s="22">
        <v>30467</v>
      </c>
      <c r="J34" s="20"/>
      <c r="K34" s="22">
        <v>68277</v>
      </c>
      <c r="L34" s="20"/>
      <c r="M34" s="22">
        <v>194420</v>
      </c>
      <c r="N34" s="20"/>
      <c r="O34" s="39"/>
      <c r="P34" s="20"/>
      <c r="Q34" s="20">
        <v>5272</v>
      </c>
      <c r="R34" s="20"/>
      <c r="S34" s="20">
        <v>19454</v>
      </c>
      <c r="T34" s="39"/>
      <c r="U34" s="20">
        <v>20683</v>
      </c>
      <c r="V34" s="39"/>
      <c r="W34" s="39"/>
      <c r="X34" s="39"/>
      <c r="Y34" s="22">
        <v>18162</v>
      </c>
      <c r="Z34" s="39"/>
      <c r="AA34" s="22">
        <v>41843</v>
      </c>
      <c r="AB34" s="39"/>
      <c r="AC34" s="20">
        <v>95000</v>
      </c>
      <c r="AD34" s="3"/>
      <c r="AE34" s="3"/>
      <c r="AF34" s="3"/>
    </row>
    <row r="35" spans="1:32" ht="14.25" customHeight="1" x14ac:dyDescent="0.3">
      <c r="A35" s="3"/>
      <c r="B35" s="3"/>
      <c r="C35" s="64" t="s">
        <v>86</v>
      </c>
      <c r="D35" s="19"/>
      <c r="E35" s="24">
        <f>SUM(E27:E34)</f>
        <v>-50697</v>
      </c>
      <c r="F35" s="20"/>
      <c r="G35" s="24">
        <f>SUM(G27:G34)</f>
        <v>-1273978</v>
      </c>
      <c r="H35" s="20"/>
      <c r="I35" s="24">
        <f>SUM(I27:I34)</f>
        <v>-3174485</v>
      </c>
      <c r="J35" s="20"/>
      <c r="K35" s="24">
        <f>SUM(K27:K34)</f>
        <v>-3966046</v>
      </c>
      <c r="L35" s="20"/>
      <c r="M35" s="24">
        <f>SUM(M27:M34)</f>
        <v>-6454089</v>
      </c>
      <c r="N35" s="20"/>
      <c r="O35" s="39"/>
      <c r="P35" s="20"/>
      <c r="Q35" s="24">
        <f>SUM(Q27:Q34)</f>
        <v>-1605884</v>
      </c>
      <c r="R35" s="20"/>
      <c r="S35" s="24">
        <f>SUM(S27:S34)</f>
        <v>-1788909</v>
      </c>
      <c r="T35" s="39"/>
      <c r="U35" s="24">
        <f>SUM(U27:U34)</f>
        <v>-2306221</v>
      </c>
      <c r="V35" s="39"/>
      <c r="W35" s="39"/>
      <c r="X35" s="39"/>
      <c r="Y35" s="24">
        <f>SUM(Y27:Y34)</f>
        <v>-1870786</v>
      </c>
      <c r="Z35" s="39"/>
      <c r="AA35" s="24">
        <f>SUM(AA27:AA34)</f>
        <v>-1944786</v>
      </c>
      <c r="AB35" s="39"/>
      <c r="AC35" s="24">
        <f>SUM(AC27:AC34)</f>
        <v>-5959945</v>
      </c>
      <c r="AD35" s="3"/>
      <c r="AE35" s="3"/>
      <c r="AF35" s="3"/>
    </row>
    <row r="36" spans="1:32" ht="14.25" customHeight="1" x14ac:dyDescent="0.3">
      <c r="A36" s="3"/>
      <c r="B36" s="3"/>
      <c r="C36" s="3"/>
      <c r="D36" s="3"/>
      <c r="E36" s="22"/>
      <c r="F36" s="39"/>
      <c r="G36" s="22"/>
      <c r="H36" s="39"/>
      <c r="I36" s="22"/>
      <c r="J36" s="39"/>
      <c r="K36" s="22"/>
      <c r="L36" s="39"/>
      <c r="M36" s="22"/>
      <c r="N36" s="39"/>
      <c r="O36" s="39"/>
      <c r="P36" s="39"/>
      <c r="Q36" s="20"/>
      <c r="R36" s="39"/>
      <c r="S36" s="20"/>
      <c r="T36" s="39"/>
      <c r="U36" s="20"/>
      <c r="V36" s="39"/>
      <c r="W36" s="39"/>
      <c r="X36" s="39"/>
      <c r="Y36" s="22"/>
      <c r="Z36" s="39"/>
      <c r="AA36" s="22"/>
      <c r="AB36" s="39"/>
      <c r="AC36" s="20"/>
      <c r="AD36" s="3"/>
      <c r="AE36" s="3"/>
      <c r="AF36" s="3"/>
    </row>
    <row r="37" spans="1:32" ht="14.25" customHeight="1" x14ac:dyDescent="0.3">
      <c r="A37" s="3"/>
      <c r="B37" s="32"/>
      <c r="C37" s="18" t="s">
        <v>87</v>
      </c>
      <c r="D37" s="1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39"/>
      <c r="P37" s="20"/>
      <c r="Q37" s="20"/>
      <c r="R37" s="20"/>
      <c r="S37" s="20"/>
      <c r="T37" s="20"/>
      <c r="U37" s="20"/>
      <c r="V37" s="20"/>
      <c r="W37" s="39"/>
      <c r="X37" s="20"/>
      <c r="Y37" s="20"/>
      <c r="Z37" s="20"/>
      <c r="AA37" s="20"/>
      <c r="AB37" s="20"/>
      <c r="AC37" s="20"/>
      <c r="AD37" s="12"/>
      <c r="AE37" s="3"/>
      <c r="AF37" s="3"/>
    </row>
    <row r="38" spans="1:32" ht="14.25" customHeight="1" x14ac:dyDescent="0.3">
      <c r="A38" s="3"/>
      <c r="B38" s="3"/>
      <c r="C38" s="3" t="s">
        <v>88</v>
      </c>
      <c r="D38" s="3"/>
      <c r="E38" s="22" t="s">
        <v>14</v>
      </c>
      <c r="F38" s="39"/>
      <c r="G38" s="22">
        <v>74734</v>
      </c>
      <c r="H38" s="39"/>
      <c r="I38" s="22">
        <v>500000</v>
      </c>
      <c r="J38" s="39"/>
      <c r="K38" s="22">
        <v>2106750</v>
      </c>
      <c r="L38" s="39"/>
      <c r="M38" s="22" t="s">
        <v>14</v>
      </c>
      <c r="N38" s="39"/>
      <c r="O38" s="39"/>
      <c r="P38" s="39"/>
      <c r="Q38" s="20">
        <v>500000</v>
      </c>
      <c r="R38" s="39"/>
      <c r="S38" s="20">
        <v>0</v>
      </c>
      <c r="T38" s="39"/>
      <c r="U38" s="20">
        <v>0</v>
      </c>
      <c r="V38" s="39"/>
      <c r="W38" s="39"/>
      <c r="X38" s="39"/>
      <c r="Y38" s="20">
        <v>500000</v>
      </c>
      <c r="Z38" s="39"/>
      <c r="AA38" s="22">
        <v>1000</v>
      </c>
      <c r="AB38" s="39"/>
      <c r="AC38" s="20">
        <v>0</v>
      </c>
      <c r="AD38" s="3"/>
      <c r="AE38" s="3"/>
      <c r="AF38" s="3"/>
    </row>
    <row r="39" spans="1:32" ht="14.25" customHeight="1" x14ac:dyDescent="0.3">
      <c r="A39" s="3"/>
      <c r="B39" s="3"/>
      <c r="C39" s="3" t="s">
        <v>140</v>
      </c>
      <c r="D39" s="3"/>
      <c r="E39" s="22"/>
      <c r="F39" s="39"/>
      <c r="G39" s="22" t="s">
        <v>14</v>
      </c>
      <c r="H39" s="39"/>
      <c r="I39" s="22" t="s">
        <v>14</v>
      </c>
      <c r="J39" s="39"/>
      <c r="K39" s="22" t="s">
        <v>14</v>
      </c>
      <c r="L39" s="39"/>
      <c r="M39" s="22">
        <v>-35986</v>
      </c>
      <c r="N39" s="39"/>
      <c r="O39" s="39"/>
      <c r="P39" s="39"/>
      <c r="Q39" s="20"/>
      <c r="R39" s="39"/>
      <c r="S39" s="20"/>
      <c r="T39" s="39"/>
      <c r="U39" s="20"/>
      <c r="V39" s="39"/>
      <c r="W39" s="39"/>
      <c r="X39" s="39"/>
      <c r="Y39" s="20"/>
      <c r="Z39" s="39"/>
      <c r="AA39" s="22"/>
      <c r="AB39" s="39"/>
      <c r="AC39" s="20"/>
      <c r="AD39" s="3"/>
      <c r="AE39" s="3"/>
      <c r="AF39" s="3"/>
    </row>
    <row r="40" spans="1:32" ht="14.25" customHeight="1" x14ac:dyDescent="0.3">
      <c r="A40" s="3"/>
      <c r="B40" s="3"/>
      <c r="C40" s="3" t="s">
        <v>89</v>
      </c>
      <c r="D40" s="3"/>
      <c r="E40" s="22" t="s">
        <v>14</v>
      </c>
      <c r="F40" s="39"/>
      <c r="G40" s="22">
        <v>-110500</v>
      </c>
      <c r="H40" s="39"/>
      <c r="I40" s="22">
        <v>-88995</v>
      </c>
      <c r="J40" s="22"/>
      <c r="K40" s="22">
        <v>-1011005</v>
      </c>
      <c r="L40" s="39"/>
      <c r="M40" s="22">
        <v>-1141670</v>
      </c>
      <c r="N40" s="39"/>
      <c r="O40" s="39"/>
      <c r="P40" s="39"/>
      <c r="Q40" s="22" t="s">
        <v>14</v>
      </c>
      <c r="R40" s="39"/>
      <c r="S40" s="20">
        <v>0</v>
      </c>
      <c r="T40" s="39"/>
      <c r="U40" s="20">
        <v>0</v>
      </c>
      <c r="V40" s="39"/>
      <c r="W40" s="39"/>
      <c r="X40" s="39"/>
      <c r="Y40" s="22" t="s">
        <v>14</v>
      </c>
      <c r="Z40" s="39"/>
      <c r="AA40" s="22">
        <v>-1011005</v>
      </c>
      <c r="AB40" s="39"/>
      <c r="AC40" s="20">
        <v>0</v>
      </c>
      <c r="AD40" s="3"/>
      <c r="AE40" s="3"/>
      <c r="AF40" s="3"/>
    </row>
    <row r="41" spans="1:32" ht="14.25" customHeight="1" x14ac:dyDescent="0.3">
      <c r="A41" s="3"/>
      <c r="B41" s="3"/>
      <c r="C41" s="3" t="s">
        <v>90</v>
      </c>
      <c r="D41" s="3"/>
      <c r="E41" s="22">
        <v>4503</v>
      </c>
      <c r="F41" s="39"/>
      <c r="G41" s="22">
        <v>1067942</v>
      </c>
      <c r="H41" s="39"/>
      <c r="I41" s="22">
        <v>2177854</v>
      </c>
      <c r="J41" s="39"/>
      <c r="K41" s="22">
        <v>8057393</v>
      </c>
      <c r="L41" s="39"/>
      <c r="M41" s="22">
        <v>7333140</v>
      </c>
      <c r="N41" s="39"/>
      <c r="O41" s="39"/>
      <c r="P41" s="39"/>
      <c r="Q41" s="20">
        <v>788185</v>
      </c>
      <c r="R41" s="39"/>
      <c r="S41" s="20">
        <v>5577654</v>
      </c>
      <c r="T41" s="39"/>
      <c r="U41" s="20">
        <v>1439244</v>
      </c>
      <c r="V41" s="39"/>
      <c r="W41" s="39"/>
      <c r="X41" s="39"/>
      <c r="Y41" s="22">
        <v>789324</v>
      </c>
      <c r="Z41" s="39"/>
      <c r="AA41" s="22">
        <v>5639629</v>
      </c>
      <c r="AB41" s="39"/>
      <c r="AC41" s="20">
        <v>6090147</v>
      </c>
      <c r="AD41" s="3"/>
      <c r="AE41" s="3"/>
      <c r="AF41" s="3"/>
    </row>
    <row r="42" spans="1:32" ht="14.25" customHeight="1" x14ac:dyDescent="0.3">
      <c r="A42" s="3"/>
      <c r="B42" s="3"/>
      <c r="C42" s="3" t="s">
        <v>91</v>
      </c>
      <c r="D42" s="3"/>
      <c r="E42" s="22" t="s">
        <v>14</v>
      </c>
      <c r="F42" s="39"/>
      <c r="G42" s="22" t="s">
        <v>14</v>
      </c>
      <c r="H42" s="39"/>
      <c r="I42" s="22">
        <v>-16427</v>
      </c>
      <c r="J42" s="39"/>
      <c r="K42" s="22">
        <v>-35057</v>
      </c>
      <c r="L42" s="39"/>
      <c r="M42" s="22">
        <v>0</v>
      </c>
      <c r="N42" s="39"/>
      <c r="O42" s="39"/>
      <c r="P42" s="39"/>
      <c r="Q42" s="20">
        <v>0</v>
      </c>
      <c r="R42" s="39"/>
      <c r="S42" s="20">
        <v>0</v>
      </c>
      <c r="T42" s="39"/>
      <c r="U42" s="20">
        <v>0</v>
      </c>
      <c r="V42" s="39"/>
      <c r="W42" s="39"/>
      <c r="X42" s="39"/>
      <c r="Y42" s="22"/>
      <c r="Z42" s="39"/>
      <c r="AA42" s="22" t="s">
        <v>14</v>
      </c>
      <c r="AB42" s="39"/>
      <c r="AC42" s="20">
        <v>0</v>
      </c>
      <c r="AD42" s="3"/>
      <c r="AE42" s="3"/>
      <c r="AF42" s="3"/>
    </row>
    <row r="43" spans="1:32" ht="14.25" customHeight="1" x14ac:dyDescent="0.3">
      <c r="A43" s="3"/>
      <c r="B43" s="3"/>
      <c r="C43" s="3" t="s">
        <v>92</v>
      </c>
      <c r="D43" s="3"/>
      <c r="E43" s="22" t="s">
        <v>14</v>
      </c>
      <c r="F43" s="39"/>
      <c r="G43" s="22" t="s">
        <v>14</v>
      </c>
      <c r="H43" s="39"/>
      <c r="I43" s="22" t="s">
        <v>14</v>
      </c>
      <c r="J43" s="39"/>
      <c r="K43" s="22">
        <v>-23505</v>
      </c>
      <c r="L43" s="39"/>
      <c r="M43" s="22">
        <v>-34909</v>
      </c>
      <c r="N43" s="39"/>
      <c r="O43" s="39"/>
      <c r="P43" s="39"/>
      <c r="Q43" s="20">
        <v>0</v>
      </c>
      <c r="R43" s="39"/>
      <c r="S43" s="20">
        <v>0</v>
      </c>
      <c r="T43" s="39"/>
      <c r="U43" s="20">
        <v>0</v>
      </c>
      <c r="V43" s="39"/>
      <c r="W43" s="39"/>
      <c r="X43" s="39"/>
      <c r="Y43" s="22" t="s">
        <v>14</v>
      </c>
      <c r="Z43" s="39"/>
      <c r="AA43" s="20">
        <v>-23505</v>
      </c>
      <c r="AB43" s="39"/>
      <c r="AC43" s="20">
        <v>-34909</v>
      </c>
      <c r="AD43" s="3"/>
      <c r="AE43" s="3"/>
      <c r="AF43" s="3"/>
    </row>
    <row r="44" spans="1:32" ht="14.25" customHeight="1" x14ac:dyDescent="0.3">
      <c r="A44" s="3"/>
      <c r="B44" s="3"/>
      <c r="C44" s="3" t="s">
        <v>93</v>
      </c>
      <c r="D44" s="3"/>
      <c r="E44" s="22">
        <v>-13000</v>
      </c>
      <c r="F44" s="39"/>
      <c r="G44" s="22">
        <v>-32373</v>
      </c>
      <c r="H44" s="39"/>
      <c r="I44" s="22">
        <v>-720783</v>
      </c>
      <c r="J44" s="39"/>
      <c r="K44" s="22">
        <v>-4883447</v>
      </c>
      <c r="L44" s="39"/>
      <c r="M44" s="22">
        <v>-2265430</v>
      </c>
      <c r="N44" s="39"/>
      <c r="O44" s="39"/>
      <c r="P44" s="39"/>
      <c r="Q44" s="20">
        <v>-214096</v>
      </c>
      <c r="R44" s="39"/>
      <c r="S44" s="20">
        <v>-4583562</v>
      </c>
      <c r="T44" s="39"/>
      <c r="U44" s="20">
        <v>-1612594</v>
      </c>
      <c r="V44" s="39"/>
      <c r="W44" s="39"/>
      <c r="X44" s="39"/>
      <c r="Y44" s="20">
        <v>-390849</v>
      </c>
      <c r="Z44" s="39"/>
      <c r="AA44" s="20">
        <v>-4626162</v>
      </c>
      <c r="AB44" s="39"/>
      <c r="AC44" s="20">
        <v>-2261330</v>
      </c>
      <c r="AD44" s="3"/>
      <c r="AE44" s="3"/>
      <c r="AF44" s="3"/>
    </row>
    <row r="45" spans="1:32" ht="14.25" customHeight="1" x14ac:dyDescent="0.3">
      <c r="A45" s="3"/>
      <c r="B45" s="3"/>
      <c r="C45" s="3" t="s">
        <v>94</v>
      </c>
      <c r="D45" s="34"/>
      <c r="E45" s="22">
        <v>-576</v>
      </c>
      <c r="F45" s="22"/>
      <c r="G45" s="22">
        <v>-2835</v>
      </c>
      <c r="H45" s="22"/>
      <c r="I45" s="22">
        <v>-48563</v>
      </c>
      <c r="J45" s="22"/>
      <c r="K45" s="22">
        <v>-76955</v>
      </c>
      <c r="L45" s="22"/>
      <c r="M45" s="22">
        <v>-138030</v>
      </c>
      <c r="N45" s="22"/>
      <c r="O45" s="39"/>
      <c r="P45" s="22"/>
      <c r="Q45" s="20">
        <v>-12788</v>
      </c>
      <c r="R45" s="22"/>
      <c r="S45" s="20">
        <v>-46475</v>
      </c>
      <c r="T45" s="22"/>
      <c r="U45" s="20">
        <v>-68587</v>
      </c>
      <c r="V45" s="22"/>
      <c r="W45" s="39"/>
      <c r="X45" s="22"/>
      <c r="Y45" s="20">
        <v>-22507</v>
      </c>
      <c r="Z45" s="22"/>
      <c r="AA45" s="20">
        <v>-48601</v>
      </c>
      <c r="AB45" s="22"/>
      <c r="AC45" s="20">
        <v>-101774</v>
      </c>
      <c r="AD45" s="34"/>
      <c r="AE45" s="3"/>
      <c r="AF45" s="3"/>
    </row>
    <row r="46" spans="1:32" ht="14.25" customHeight="1" x14ac:dyDescent="0.3">
      <c r="A46" s="3"/>
      <c r="B46" s="3"/>
      <c r="C46" s="64" t="s">
        <v>95</v>
      </c>
      <c r="D46" s="34"/>
      <c r="E46" s="24">
        <f>SUM(E38:E45)</f>
        <v>-9073</v>
      </c>
      <c r="F46" s="22"/>
      <c r="G46" s="24">
        <f>SUM(G38:G45)</f>
        <v>996968</v>
      </c>
      <c r="H46" s="22"/>
      <c r="I46" s="24">
        <f>SUM(I38:I45)</f>
        <v>1803086</v>
      </c>
      <c r="J46" s="22"/>
      <c r="K46" s="24">
        <f>SUM(K38:K45)</f>
        <v>4134174</v>
      </c>
      <c r="L46" s="22"/>
      <c r="M46" s="24">
        <f>SUM(M38:M45)</f>
        <v>3717115</v>
      </c>
      <c r="N46" s="22"/>
      <c r="O46" s="39"/>
      <c r="P46" s="22"/>
      <c r="Q46" s="24">
        <f>SUM(Q38:Q45)</f>
        <v>1061301</v>
      </c>
      <c r="R46" s="22"/>
      <c r="S46" s="24">
        <f>SUM(S38:S45)</f>
        <v>947617</v>
      </c>
      <c r="T46" s="22"/>
      <c r="U46" s="24">
        <f>SUM(U38:U45)</f>
        <v>-241937</v>
      </c>
      <c r="V46" s="22"/>
      <c r="W46" s="39"/>
      <c r="X46" s="22"/>
      <c r="Y46" s="24">
        <f>SUM(Y38:Y45)</f>
        <v>875968</v>
      </c>
      <c r="Z46" s="22"/>
      <c r="AA46" s="24">
        <f>SUM(AA38:AA45)</f>
        <v>-68644</v>
      </c>
      <c r="AB46" s="22"/>
      <c r="AC46" s="24">
        <f>SUM(AC38:AC45)</f>
        <v>3692134</v>
      </c>
      <c r="AD46" s="34"/>
      <c r="AE46" s="3"/>
      <c r="AF46" s="3"/>
    </row>
    <row r="47" spans="1:32" ht="14.25" customHeight="1" x14ac:dyDescent="0.3">
      <c r="A47" s="3"/>
      <c r="B47" s="3"/>
      <c r="C47" s="3"/>
      <c r="D47" s="12"/>
      <c r="E47" s="48"/>
      <c r="F47" s="20"/>
      <c r="G47" s="22"/>
      <c r="H47" s="20"/>
      <c r="I47" s="22"/>
      <c r="J47" s="20"/>
      <c r="K47" s="22"/>
      <c r="L47" s="20"/>
      <c r="M47" s="22"/>
      <c r="N47" s="20"/>
      <c r="O47" s="39"/>
      <c r="P47" s="20"/>
      <c r="Q47" s="20"/>
      <c r="R47" s="20"/>
      <c r="S47" s="20"/>
      <c r="T47" s="39"/>
      <c r="U47" s="20"/>
      <c r="V47" s="39"/>
      <c r="W47" s="39"/>
      <c r="X47" s="39"/>
      <c r="Y47" s="22"/>
      <c r="Z47" s="39"/>
      <c r="AA47" s="22"/>
      <c r="AB47" s="39"/>
      <c r="AC47" s="20"/>
      <c r="AD47" s="3"/>
      <c r="AE47" s="3"/>
      <c r="AF47" s="3"/>
    </row>
    <row r="48" spans="1:32" ht="14.25" customHeight="1" x14ac:dyDescent="0.3">
      <c r="A48" s="3"/>
      <c r="B48" s="3"/>
      <c r="C48" s="3" t="s">
        <v>96</v>
      </c>
      <c r="D48" s="3"/>
      <c r="E48" s="66" t="s">
        <v>14</v>
      </c>
      <c r="F48" s="39"/>
      <c r="G48" s="67">
        <v>-9741</v>
      </c>
      <c r="H48" s="39"/>
      <c r="I48" s="39">
        <v>7165</v>
      </c>
      <c r="J48" s="39"/>
      <c r="K48" s="20">
        <v>14641</v>
      </c>
      <c r="L48" s="39"/>
      <c r="M48" s="20">
        <v>290803</v>
      </c>
      <c r="N48" s="39"/>
      <c r="O48" s="39"/>
      <c r="P48" s="39"/>
      <c r="Q48" s="20">
        <v>921</v>
      </c>
      <c r="R48" s="39"/>
      <c r="S48" s="20">
        <v>-44215</v>
      </c>
      <c r="T48" s="39"/>
      <c r="U48" s="20">
        <v>289643</v>
      </c>
      <c r="V48" s="39"/>
      <c r="W48" s="39"/>
      <c r="X48" s="39"/>
      <c r="Y48" s="20">
        <v>-788</v>
      </c>
      <c r="Z48" s="39"/>
      <c r="AA48" s="20">
        <v>-74756</v>
      </c>
      <c r="AB48" s="39"/>
      <c r="AC48" s="20">
        <v>460714</v>
      </c>
      <c r="AD48" s="3"/>
      <c r="AE48" s="3"/>
      <c r="AF48" s="3"/>
    </row>
    <row r="49" spans="1:32" ht="14.25" customHeight="1" x14ac:dyDescent="0.3">
      <c r="A49" s="3"/>
      <c r="B49" s="3"/>
      <c r="C49" s="64" t="s">
        <v>97</v>
      </c>
      <c r="D49" s="3"/>
      <c r="E49" s="24">
        <f>SUM(E24,E35,E46,E48)</f>
        <v>34829</v>
      </c>
      <c r="F49" s="39"/>
      <c r="G49" s="24">
        <f>SUM(G24,G35,G46,G48)</f>
        <v>-8011</v>
      </c>
      <c r="H49" s="39"/>
      <c r="I49" s="24">
        <f>SUM(I24,I35,I46,I48)</f>
        <v>363330</v>
      </c>
      <c r="J49" s="39"/>
      <c r="K49" s="24">
        <f>SUM(K24,K35,K46,K48)</f>
        <v>2334061</v>
      </c>
      <c r="L49" s="39"/>
      <c r="M49" s="24">
        <f t="shared" ref="M49" si="0">SUM(M24,M35,M46,M48)</f>
        <v>434554</v>
      </c>
      <c r="N49" s="39"/>
      <c r="O49" s="39"/>
      <c r="P49" s="39"/>
      <c r="Q49" s="24">
        <f>SUM(Q24,Q35,Q46,Q48)</f>
        <v>729025</v>
      </c>
      <c r="R49" s="39"/>
      <c r="S49" s="24">
        <f>SUM(S24,S35,S46,S48)</f>
        <v>107473</v>
      </c>
      <c r="T49" s="39"/>
      <c r="U49" s="24">
        <f>SUM(U24,U35,U46,U48)</f>
        <v>-705348</v>
      </c>
      <c r="V49" s="39"/>
      <c r="W49" s="39"/>
      <c r="X49" s="39"/>
      <c r="Y49" s="24">
        <f>SUM(Y24,Y35,Y46,Y48)</f>
        <v>1347382</v>
      </c>
      <c r="Z49" s="39"/>
      <c r="AA49" s="24">
        <f>SUM(AA24,AA35,AA46,AA48)</f>
        <v>392421</v>
      </c>
      <c r="AB49" s="39"/>
      <c r="AC49" s="24">
        <f>SUM(AC24,AC35,AC46,AC48)</f>
        <v>2512958</v>
      </c>
      <c r="AD49" s="3"/>
      <c r="AE49" s="3"/>
      <c r="AF49" s="3"/>
    </row>
    <row r="50" spans="1:32" ht="14.25" customHeight="1" x14ac:dyDescent="0.3">
      <c r="A50" s="3"/>
      <c r="B50" s="3"/>
      <c r="C50" s="3"/>
      <c r="D50" s="3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20"/>
      <c r="R50" s="39"/>
      <c r="S50" s="20"/>
      <c r="T50" s="39"/>
      <c r="U50" s="20"/>
      <c r="V50" s="39"/>
      <c r="W50" s="39"/>
      <c r="X50" s="39"/>
      <c r="Y50" s="39"/>
      <c r="Z50" s="39"/>
      <c r="AA50" s="39"/>
      <c r="AB50" s="39"/>
      <c r="AC50" s="20"/>
      <c r="AD50" s="3"/>
      <c r="AE50" s="3"/>
      <c r="AF50" s="3"/>
    </row>
    <row r="51" spans="1:32" ht="14.25" customHeight="1" x14ac:dyDescent="0.3">
      <c r="A51" s="3"/>
      <c r="B51" s="3"/>
      <c r="C51" s="18" t="s">
        <v>98</v>
      </c>
      <c r="D51" s="3"/>
      <c r="E51" s="68">
        <v>2269</v>
      </c>
      <c r="F51" s="39"/>
      <c r="G51" s="68">
        <v>37098</v>
      </c>
      <c r="H51" s="39"/>
      <c r="I51" s="68">
        <v>29087</v>
      </c>
      <c r="J51" s="39"/>
      <c r="K51" s="68">
        <v>392417</v>
      </c>
      <c r="L51" s="39"/>
      <c r="M51" s="68">
        <v>2726478</v>
      </c>
      <c r="N51" s="39"/>
      <c r="O51" s="39"/>
      <c r="P51" s="39"/>
      <c r="Q51" s="68">
        <v>29087</v>
      </c>
      <c r="R51" s="39"/>
      <c r="S51" s="20">
        <v>392417</v>
      </c>
      <c r="T51" s="39"/>
      <c r="U51" s="20">
        <v>2726478</v>
      </c>
      <c r="V51" s="39"/>
      <c r="W51" s="39"/>
      <c r="X51" s="39"/>
      <c r="Y51" s="68">
        <v>29087</v>
      </c>
      <c r="Z51" s="39"/>
      <c r="AA51" s="20">
        <v>392417</v>
      </c>
      <c r="AB51" s="39"/>
      <c r="AC51" s="20">
        <v>2726478</v>
      </c>
      <c r="AD51" s="3"/>
      <c r="AE51" s="3"/>
      <c r="AF51" s="3"/>
    </row>
    <row r="52" spans="1:32" ht="14.25" customHeight="1" thickBot="1" x14ac:dyDescent="0.35">
      <c r="A52" s="3"/>
      <c r="B52" s="3"/>
      <c r="C52" s="69" t="s">
        <v>99</v>
      </c>
      <c r="D52" s="3"/>
      <c r="E52" s="36">
        <f>SUM(E49:E51)</f>
        <v>37098</v>
      </c>
      <c r="F52" s="39"/>
      <c r="G52" s="36">
        <f>SUM(G49:G51)</f>
        <v>29087</v>
      </c>
      <c r="H52" s="39"/>
      <c r="I52" s="36">
        <f>SUM(I49:I51)</f>
        <v>392417</v>
      </c>
      <c r="J52" s="39"/>
      <c r="K52" s="36">
        <f>SUM(K49:K51)</f>
        <v>2726478</v>
      </c>
      <c r="L52" s="39"/>
      <c r="M52" s="36">
        <f t="shared" ref="M52" si="1">SUM(M49:M51)</f>
        <v>3161032</v>
      </c>
      <c r="N52" s="39"/>
      <c r="O52" s="39"/>
      <c r="P52" s="39"/>
      <c r="Q52" s="36">
        <v>763067</v>
      </c>
      <c r="R52" s="39"/>
      <c r="S52" s="36">
        <f>SUM(S49:S51)</f>
        <v>499890</v>
      </c>
      <c r="T52" s="39"/>
      <c r="U52" s="36">
        <f>SUM(U49:U51)</f>
        <v>2021130</v>
      </c>
      <c r="V52" s="39"/>
      <c r="W52" s="39"/>
      <c r="X52" s="39"/>
      <c r="Y52" s="36">
        <f>SUM(Y49:Y51)</f>
        <v>1376469</v>
      </c>
      <c r="Z52" s="39"/>
      <c r="AA52" s="36">
        <f>SUM(AA49:AA51)</f>
        <v>784838</v>
      </c>
      <c r="AB52" s="39"/>
      <c r="AC52" s="36">
        <f>SUM(AC49:AC51)</f>
        <v>5239436</v>
      </c>
      <c r="AD52" s="3"/>
      <c r="AE52" s="3"/>
      <c r="AF52" s="3"/>
    </row>
    <row r="53" spans="1:32" ht="14.2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4.2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4.2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4.2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4.25" customHeight="1" x14ac:dyDescent="0.3">
      <c r="A57" s="3"/>
      <c r="B57" s="3"/>
      <c r="C57" s="3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4.2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4.2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4.2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4.2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4.2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4.2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4.2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4.2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4.2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4.2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4.2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4.2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4.2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4.2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4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4.2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4.2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4.2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4.2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4.2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4.2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4.2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4.2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4.2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4.2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4.2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4.2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4.2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4.2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4.2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4.2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4.2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4.2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4.2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4.2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4.2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4.2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4.2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4.2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4.2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4.2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4.2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4.2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4.2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4.2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4.2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4.2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4.2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4.2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4.2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4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4.2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4.2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4.2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4.2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4.2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4.2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4.2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4.2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4.2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4.2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4.2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4.2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4.2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4.2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4.2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4.2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4.2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4.2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4.2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4.2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4.2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4.2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4.2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4.2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4.2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4.2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4.2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4.2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4.2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4.2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4.2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4.2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4.2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4.2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4.2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4.2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4.2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4.2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4.2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4.2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4.2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ht="14.2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ht="14.2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ht="14.2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ht="14.2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ht="14.2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ht="14.2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ht="14.2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ht="14.2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ht="14.2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ht="14.2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ht="14.2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ht="14.2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ht="14.2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ht="14.2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4.2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ht="14.2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ht="14.2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4.2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4.2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ht="14.2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4.2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4.2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ht="14.2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ht="14.2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ht="14.2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ht="14.2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ht="14.2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ht="14.2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ht="14.2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ht="14.2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ht="14.2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ht="14.2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ht="14.2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ht="14.2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ht="14.2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ht="14.2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ht="14.2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ht="14.2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ht="14.2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ht="14.2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ht="14.2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ht="14.2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ht="14.2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ht="14.2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ht="14.2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ht="14.2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ht="14.2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ht="14.2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ht="14.2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ht="14.2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ht="14.2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ht="14.2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ht="14.2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ht="14.2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ht="14.2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ht="14.2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ht="14.2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ht="14.2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ht="14.2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4.2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4.2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4.2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4.2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ht="14.2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ht="14.2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ht="14.2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ht="14.2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ht="14.2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ht="14.2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ht="14.2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ht="14.2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ht="14.2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ht="14.2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ht="14.2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ht="14.2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ht="14.2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ht="14.2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ht="14.2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ht="14.2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ht="14.2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ht="14.2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ht="14.2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ht="14.2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ht="14.2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ht="14.2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ht="14.2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ht="14.2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ht="14.2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ht="14.2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ht="14.2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ht="14.2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ht="14.2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ht="14.2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ht="14.2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ht="14.2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ht="14.2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ht="14.2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ht="14.2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ht="14.2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ht="14.2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ht="14.2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ht="14.2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ht="14.2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ht="14.2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ht="14.2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ht="14.2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ht="14.2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ht="14.2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ht="14.2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ht="14.2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ht="14.2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ht="14.2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ht="14.2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ht="14.2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ht="14.2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ht="14.2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ht="14.2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ht="14.2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ht="14.2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ht="14.2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ht="14.2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ht="14.2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ht="14.2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ht="14.2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ht="14.2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ht="14.2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ht="14.2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ht="14.2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ht="14.2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ht="14.2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ht="14.2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ht="14.2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ht="14.2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4.2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ht="14.2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ht="14.2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ht="14.2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ht="14.2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ht="14.2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ht="14.2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ht="14.2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ht="14.2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ht="14.2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ht="14.2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ht="14.2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ht="14.2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ht="14.2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ht="14.2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ht="14.2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ht="14.2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ht="14.2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4.2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ht="14.2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ht="14.2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ht="14.2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ht="14.2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ht="14.2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ht="14.2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ht="14.2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ht="14.2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ht="14.2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ht="14.2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ht="14.2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ht="14.2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ht="14.2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ht="14.2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ht="14.2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ht="14.2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ht="14.2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ht="14.2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ht="14.2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ht="14.2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ht="14.2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ht="14.2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ht="14.2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ht="14.2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ht="14.2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ht="14.2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ht="14.2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ht="14.2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ht="14.2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ht="14.2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ht="14.2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ht="14.2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ht="14.2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ht="14.2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ht="14.2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ht="14.2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ht="14.2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ht="14.2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ht="14.2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ht="14.2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ht="14.2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ht="14.2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ht="14.2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ht="14.2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ht="14.2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ht="14.2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ht="14.2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ht="14.2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ht="14.2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ht="14.2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ht="14.2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ht="14.2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ht="14.2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ht="14.2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ht="14.2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ht="14.2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ht="14.2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ht="14.2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ht="14.2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ht="14.2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ht="14.2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ht="14.2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ht="14.2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ht="14.2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ht="14.2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ht="14.2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ht="14.2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ht="14.2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ht="14.2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ht="14.2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ht="14.2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ht="14.2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ht="14.2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ht="14.2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ht="14.2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ht="14.2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ht="14.2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ht="14.2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ht="14.2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ht="14.2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ht="14.2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ht="14.2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ht="14.2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ht="14.2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ht="14.2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ht="14.2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ht="14.2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ht="14.2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ht="14.2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ht="14.2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ht="14.2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ht="14.2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ht="14.2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ht="14.2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ht="14.2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ht="14.2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ht="14.2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ht="14.2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ht="14.2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ht="14.2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ht="14.2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ht="14.2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ht="14.2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ht="14.2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ht="14.2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ht="14.2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ht="14.2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ht="14.2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ht="14.2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ht="14.2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ht="14.2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ht="14.2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ht="14.2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ht="14.2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ht="14.2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ht="14.2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ht="14.2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ht="14.2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ht="14.2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ht="14.2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ht="14.2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ht="14.2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ht="14.2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ht="14.2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ht="14.2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ht="14.2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ht="14.2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ht="14.2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ht="14.2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ht="14.2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ht="14.2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ht="14.2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ht="14.2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ht="14.2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ht="14.2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ht="14.2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ht="14.2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ht="14.2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ht="14.2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ht="14.2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ht="14.2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ht="14.2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ht="14.2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ht="14.2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ht="14.2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ht="14.2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ht="14.2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ht="14.2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ht="14.2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ht="14.2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ht="14.2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ht="14.2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ht="14.2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ht="14.2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ht="14.2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ht="14.2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ht="14.2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ht="14.2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ht="14.2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ht="14.2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ht="14.2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ht="14.2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ht="14.2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ht="14.2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ht="14.2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ht="14.2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ht="14.2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ht="14.2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ht="14.2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ht="14.2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ht="14.2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ht="14.2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ht="14.2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ht="14.2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ht="14.2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ht="14.2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ht="14.2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ht="14.2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ht="14.2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ht="14.2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ht="14.2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ht="14.2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ht="14.2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ht="14.2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ht="14.2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ht="14.2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ht="14.2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ht="14.2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ht="14.2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ht="14.2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ht="14.2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ht="14.2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ht="14.2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ht="14.2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ht="14.2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ht="14.2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ht="14.2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ht="14.2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ht="14.2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ht="14.2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ht="14.2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ht="14.2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ht="14.2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ht="14.2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ht="14.2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ht="14.2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ht="14.2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ht="14.2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ht="14.2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ht="14.2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ht="14.2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ht="14.2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ht="14.2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ht="14.2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ht="14.2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ht="14.2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ht="14.2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ht="14.2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ht="14.2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ht="14.2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ht="14.2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ht="14.2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ht="14.2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ht="14.2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ht="14.2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ht="14.2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ht="14.2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ht="14.2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ht="14.2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ht="14.2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ht="14.2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ht="14.2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ht="14.2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ht="14.2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ht="14.2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ht="14.2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ht="14.2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ht="14.2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ht="14.2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ht="14.2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ht="14.2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ht="14.2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ht="14.2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ht="14.2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ht="14.2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ht="14.2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ht="14.2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ht="14.2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ht="14.2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ht="14.2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ht="14.2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ht="14.2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ht="14.2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ht="14.2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ht="14.2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ht="14.2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ht="14.2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ht="14.2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ht="14.2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ht="14.2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ht="14.2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ht="14.2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ht="14.2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ht="14.2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ht="14.2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ht="14.2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ht="14.2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ht="14.2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ht="14.2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ht="14.2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ht="14.2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ht="14.2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ht="14.2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ht="14.2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ht="14.2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ht="14.2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ht="14.2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ht="14.2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ht="14.2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ht="14.2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ht="14.2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ht="14.2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ht="14.2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ht="14.2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ht="14.2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ht="14.2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ht="14.2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ht="14.2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ht="14.2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ht="14.2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ht="14.2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ht="14.2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ht="14.2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ht="14.2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ht="14.2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ht="14.2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ht="14.2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ht="14.2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ht="14.2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ht="14.2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ht="14.2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ht="14.2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ht="14.2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ht="14.2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ht="14.2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ht="14.2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ht="14.2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ht="14.2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ht="14.2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ht="14.2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ht="14.2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ht="14.2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ht="14.2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ht="14.2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ht="14.2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ht="14.2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ht="14.2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ht="14.2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ht="14.2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ht="14.2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ht="14.2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ht="14.2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ht="14.2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ht="14.2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ht="14.2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ht="14.2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ht="14.2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ht="14.2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ht="14.2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ht="14.2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ht="14.2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ht="14.2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ht="14.2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ht="14.2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ht="14.2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ht="14.2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ht="14.2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ht="14.2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ht="14.2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ht="14.2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ht="14.2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ht="14.2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ht="14.2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ht="14.2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ht="14.2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ht="14.2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ht="14.2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ht="14.2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ht="14.2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ht="14.2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ht="14.2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ht="14.2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ht="14.2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ht="14.2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ht="14.2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ht="14.2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ht="14.2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ht="14.2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ht="14.2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ht="14.2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ht="14.2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ht="14.2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ht="14.2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ht="14.2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ht="14.2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ht="14.2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ht="14.2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ht="14.2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ht="14.2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ht="14.2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ht="14.2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ht="14.2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ht="14.2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ht="14.2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ht="14.2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ht="14.2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ht="14.2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ht="14.2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ht="14.2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ht="14.2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ht="14.2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ht="14.2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ht="14.2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ht="14.2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ht="14.2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ht="14.2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ht="14.2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ht="14.2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ht="14.2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ht="14.2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ht="14.2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ht="14.2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ht="14.2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ht="14.2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ht="14.2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ht="14.2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ht="14.2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ht="14.2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ht="14.2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ht="14.2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ht="14.2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ht="14.2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ht="14.2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ht="14.2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ht="14.2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ht="14.2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ht="14.2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ht="14.2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ht="14.2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ht="14.2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ht="14.2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ht="14.2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ht="14.2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ht="14.2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ht="14.2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ht="14.2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ht="14.2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ht="14.2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ht="14.2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ht="14.2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ht="14.2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ht="14.2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ht="14.2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14.2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14.2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14.2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14.2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14.2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14.2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14.2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14.2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14.2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14.2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14.2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ht="14.2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ht="14.2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ht="14.2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ht="14.2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ht="14.2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ht="14.2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ht="14.2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ht="14.2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ht="14.2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ht="14.2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ht="14.2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ht="14.2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ht="14.2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ht="14.2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ht="14.2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ht="14.2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ht="14.2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ht="14.2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ht="14.2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ht="14.2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ht="14.2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ht="14.2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ht="14.2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ht="14.2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ht="14.2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ht="14.2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ht="14.2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ht="14.2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ht="14.2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ht="14.2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ht="14.2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ht="14.2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ht="14.2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ht="14.2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ht="14.2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ht="14.2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ht="14.2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ht="14.2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ht="14.2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ht="14.2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ht="14.2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ht="14.2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ht="14.2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ht="14.2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ht="14.2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ht="14.2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ht="14.2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ht="14.2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ht="14.2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ht="14.2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ht="14.2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ht="14.2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ht="14.2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ht="14.2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ht="14.2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ht="14.2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ht="14.2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ht="14.2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ht="14.2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ht="14.2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ht="14.2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ht="14.2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ht="14.2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ht="14.2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ht="14.2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ht="14.2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ht="14.2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ht="14.2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ht="14.2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ht="14.2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ht="14.2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ht="14.2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ht="14.2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ht="14.2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ht="14.2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ht="14.2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ht="14.2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  <row r="813" spans="1:32" ht="14.2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</row>
    <row r="814" spans="1:32" ht="14.2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</row>
    <row r="815" spans="1:32" ht="14.2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</row>
    <row r="816" spans="1:32" ht="14.2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</row>
    <row r="817" spans="1:32" ht="14.2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</row>
    <row r="818" spans="1:32" ht="14.2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</row>
    <row r="819" spans="1:32" ht="14.2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</row>
    <row r="820" spans="1:32" ht="14.2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</row>
    <row r="821" spans="1:32" ht="14.2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</row>
    <row r="822" spans="1:32" ht="14.2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</row>
    <row r="823" spans="1:32" ht="14.2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</row>
    <row r="824" spans="1:32" ht="14.2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</row>
    <row r="825" spans="1:32" ht="14.2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</row>
    <row r="826" spans="1:32" ht="14.2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</row>
    <row r="827" spans="1:32" ht="14.2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</row>
    <row r="828" spans="1:32" ht="14.2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</row>
    <row r="829" spans="1:32" ht="14.2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</row>
    <row r="830" spans="1:32" ht="14.2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</row>
    <row r="831" spans="1:32" ht="14.2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</row>
    <row r="832" spans="1:32" ht="14.2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</row>
    <row r="833" spans="1:32" ht="14.2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</row>
    <row r="834" spans="1:32" ht="14.2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</row>
    <row r="835" spans="1:32" ht="14.2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</row>
    <row r="836" spans="1:32" ht="14.2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</row>
    <row r="837" spans="1:32" ht="14.2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</row>
    <row r="838" spans="1:32" ht="14.2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</row>
    <row r="839" spans="1:32" ht="14.2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</row>
    <row r="840" spans="1:32" ht="14.2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</row>
    <row r="841" spans="1:32" ht="14.2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</row>
    <row r="842" spans="1:32" ht="14.2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</row>
    <row r="843" spans="1:32" ht="14.2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</row>
    <row r="844" spans="1:32" ht="14.2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</row>
    <row r="845" spans="1:32" ht="14.2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</row>
    <row r="846" spans="1:32" ht="14.2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</row>
    <row r="847" spans="1:32" ht="14.2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</row>
    <row r="848" spans="1:32" ht="14.2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</row>
    <row r="849" spans="1:32" ht="14.2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</row>
    <row r="850" spans="1:32" ht="14.2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</row>
    <row r="851" spans="1:32" ht="14.2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</row>
    <row r="852" spans="1:32" ht="14.2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</row>
    <row r="853" spans="1:32" ht="14.2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</row>
    <row r="854" spans="1:32" ht="14.2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</row>
    <row r="855" spans="1:32" ht="14.2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</row>
    <row r="856" spans="1:32" ht="14.2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</row>
    <row r="857" spans="1:32" ht="14.2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</row>
    <row r="858" spans="1:32" ht="14.2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</row>
    <row r="859" spans="1:32" ht="14.2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</row>
    <row r="860" spans="1:32" ht="14.2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</row>
    <row r="861" spans="1:32" ht="14.2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</row>
    <row r="862" spans="1:32" ht="14.2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</row>
    <row r="863" spans="1:32" ht="14.2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</row>
    <row r="864" spans="1:32" ht="14.2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</row>
    <row r="865" spans="1:32" ht="14.2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</row>
    <row r="866" spans="1:32" ht="14.2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</row>
    <row r="867" spans="1:32" ht="14.2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</row>
    <row r="868" spans="1:32" ht="14.2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</row>
    <row r="869" spans="1:32" ht="14.2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</row>
    <row r="870" spans="1:32" ht="14.2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</row>
    <row r="871" spans="1:32" ht="14.2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</row>
    <row r="872" spans="1:32" ht="14.2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</row>
    <row r="873" spans="1:32" ht="14.2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</row>
    <row r="874" spans="1:32" ht="14.2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</row>
    <row r="875" spans="1:32" ht="14.2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</row>
    <row r="876" spans="1:32" ht="14.2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</row>
    <row r="877" spans="1:32" ht="14.2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</row>
    <row r="878" spans="1:32" ht="14.2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</row>
    <row r="879" spans="1:32" ht="14.2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</row>
    <row r="880" spans="1:32" ht="14.2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</row>
    <row r="881" spans="1:32" ht="14.2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</row>
    <row r="882" spans="1:32" ht="14.2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</row>
    <row r="883" spans="1:32" ht="14.2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</row>
    <row r="884" spans="1:32" ht="14.2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</row>
    <row r="885" spans="1:32" ht="14.2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</row>
    <row r="886" spans="1:32" ht="14.2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</row>
    <row r="887" spans="1:32" ht="14.2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</row>
    <row r="888" spans="1:32" ht="14.2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</row>
    <row r="889" spans="1:32" ht="14.2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</row>
    <row r="890" spans="1:32" ht="14.2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</row>
    <row r="891" spans="1:32" ht="14.2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</row>
    <row r="892" spans="1:32" ht="14.2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</row>
    <row r="893" spans="1:32" ht="14.2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</row>
    <row r="894" spans="1:32" ht="14.2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</row>
    <row r="895" spans="1:32" ht="14.2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</row>
    <row r="896" spans="1:32" ht="14.2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</row>
    <row r="897" spans="1:32" ht="14.2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</row>
    <row r="898" spans="1:32" ht="14.2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</row>
    <row r="899" spans="1:32" ht="14.2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</row>
    <row r="900" spans="1:32" ht="14.2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</row>
    <row r="901" spans="1:32" ht="14.2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</row>
    <row r="902" spans="1:32" ht="14.2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</row>
    <row r="903" spans="1:32" ht="14.2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</row>
    <row r="904" spans="1:32" ht="14.2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</row>
    <row r="905" spans="1:32" ht="14.2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</row>
    <row r="906" spans="1:32" ht="14.2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</row>
    <row r="907" spans="1:32" ht="14.2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</row>
    <row r="908" spans="1:32" ht="14.2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</row>
    <row r="909" spans="1:32" ht="14.2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</row>
    <row r="910" spans="1:32" ht="14.2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</row>
    <row r="911" spans="1:32" ht="14.2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</row>
    <row r="912" spans="1:32" ht="14.2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</row>
    <row r="913" spans="1:32" ht="14.2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</row>
    <row r="914" spans="1:32" ht="14.2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</row>
    <row r="915" spans="1:32" ht="14.2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</row>
    <row r="916" spans="1:32" ht="14.2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</row>
    <row r="917" spans="1:32" ht="14.2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</row>
    <row r="918" spans="1:32" ht="14.2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</row>
    <row r="919" spans="1:32" ht="14.2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</row>
    <row r="920" spans="1:32" ht="14.2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</row>
    <row r="921" spans="1:32" ht="14.2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</row>
    <row r="922" spans="1:32" ht="14.2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</row>
    <row r="923" spans="1:32" ht="14.2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</row>
    <row r="924" spans="1:32" ht="14.2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</row>
    <row r="925" spans="1:32" ht="14.2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</row>
    <row r="926" spans="1:32" ht="14.2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</row>
    <row r="927" spans="1:32" ht="14.2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</row>
    <row r="928" spans="1:32" ht="14.2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</row>
    <row r="929" spans="1:32" ht="14.2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</row>
    <row r="930" spans="1:32" ht="14.2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</row>
    <row r="931" spans="1:32" ht="14.2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</row>
    <row r="932" spans="1:32" ht="14.2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</row>
    <row r="933" spans="1:32" ht="14.2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</row>
    <row r="934" spans="1:32" ht="14.2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</row>
    <row r="935" spans="1:32" ht="14.2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</row>
    <row r="936" spans="1:32" ht="14.2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</row>
    <row r="937" spans="1:32" ht="14.2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</row>
    <row r="938" spans="1:32" ht="14.2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</row>
    <row r="939" spans="1:32" ht="14.2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</row>
    <row r="940" spans="1:32" ht="14.2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</row>
    <row r="941" spans="1:32" ht="14.2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</row>
    <row r="942" spans="1:32" ht="14.2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</row>
    <row r="943" spans="1:32" ht="14.2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</row>
    <row r="944" spans="1:32" ht="14.2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</row>
    <row r="945" spans="1:32" ht="14.2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</row>
    <row r="946" spans="1:32" ht="14.2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</row>
    <row r="947" spans="1:32" ht="14.2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</row>
    <row r="948" spans="1:32" ht="14.2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</row>
    <row r="949" spans="1:32" ht="14.2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</row>
    <row r="950" spans="1:32" ht="14.2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</row>
    <row r="951" spans="1:32" ht="14.2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</row>
    <row r="952" spans="1:32" ht="14.2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</row>
    <row r="953" spans="1:32" ht="14.2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</row>
    <row r="954" spans="1:32" ht="14.2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</row>
    <row r="955" spans="1:32" ht="14.2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</row>
    <row r="956" spans="1:32" ht="14.2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</row>
    <row r="957" spans="1:32" ht="14.2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</row>
    <row r="958" spans="1:32" ht="14.2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</row>
    <row r="959" spans="1:32" ht="14.2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</row>
    <row r="960" spans="1:32" ht="14.2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</row>
    <row r="961" spans="1:32" ht="14.2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</row>
    <row r="962" spans="1:32" ht="14.2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</row>
    <row r="963" spans="1:32" ht="14.2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</row>
    <row r="964" spans="1:32" ht="14.2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</row>
    <row r="965" spans="1:32" ht="14.2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</row>
    <row r="966" spans="1:32" ht="14.2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</row>
    <row r="967" spans="1:32" ht="14.2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</row>
    <row r="968" spans="1:32" ht="14.2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</row>
    <row r="969" spans="1:32" ht="14.2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</row>
    <row r="970" spans="1:32" ht="14.2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</row>
    <row r="971" spans="1:32" ht="14.2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</row>
    <row r="972" spans="1:32" ht="14.2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</row>
    <row r="973" spans="1:32" ht="14.2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</row>
    <row r="974" spans="1:32" ht="14.2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</row>
    <row r="975" spans="1:32" ht="14.2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</row>
    <row r="976" spans="1:32" ht="14.2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</row>
    <row r="977" spans="1:32" ht="14.2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</row>
    <row r="978" spans="1:32" ht="14.2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</row>
    <row r="979" spans="1:32" ht="14.2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</row>
    <row r="980" spans="1:32" ht="14.2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</row>
    <row r="981" spans="1:32" ht="14.2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</row>
    <row r="982" spans="1:32" ht="14.2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</row>
    <row r="983" spans="1:32" ht="14.2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</row>
    <row r="984" spans="1:32" ht="14.2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</row>
    <row r="985" spans="1:32" ht="14.2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</row>
    <row r="986" spans="1:32" ht="14.2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</row>
    <row r="987" spans="1:32" ht="14.2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</row>
    <row r="988" spans="1:32" ht="14.2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</row>
    <row r="989" spans="1:32" ht="14.2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</row>
    <row r="990" spans="1:32" ht="14.2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</row>
    <row r="991" spans="1:32" ht="14.2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</row>
    <row r="992" spans="1:32" ht="14.2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</row>
    <row r="993" spans="1:32" ht="14.2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</row>
    <row r="994" spans="1:32" ht="14.2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</row>
    <row r="995" spans="1:32" ht="14.2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</row>
    <row r="996" spans="1:32" ht="14.2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</row>
    <row r="997" spans="1:32" ht="14.2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</row>
    <row r="998" spans="1:32" ht="14.2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</row>
    <row r="999" spans="1:32" ht="14.2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</row>
    <row r="1000" spans="1:32" ht="14.2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</row>
    <row r="1001" spans="1:32" ht="14.25" customHeight="1" x14ac:dyDescent="0.3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</row>
    <row r="1002" spans="1:32" ht="14.25" customHeight="1" x14ac:dyDescent="0.3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</row>
  </sheetData>
  <conditionalFormatting sqref="W9:W19">
    <cfRule type="containsText" dxfId="4" priority="1" operator="containsText" text="ok">
      <formula>NOT(ISERROR(SEARCH(("ok"),(W9))))</formula>
    </cfRule>
  </conditionalFormatting>
  <conditionalFormatting sqref="W21:W26">
    <cfRule type="containsText" dxfId="3" priority="2" operator="containsText" text="ok">
      <formula>NOT(ISERROR(SEARCH(("ok"),(W21))))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00"/>
  <sheetViews>
    <sheetView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N31" sqref="N31"/>
    </sheetView>
  </sheetViews>
  <sheetFormatPr defaultColWidth="14.44140625" defaultRowHeight="15" customHeight="1" x14ac:dyDescent="0.3"/>
  <cols>
    <col min="1" max="1" width="50.6640625" customWidth="1"/>
    <col min="2" max="2" width="58.6640625" customWidth="1"/>
    <col min="3" max="3" width="1.44140625" customWidth="1"/>
    <col min="4" max="4" width="13.5546875" customWidth="1"/>
    <col min="5" max="5" width="1.44140625" customWidth="1"/>
    <col min="6" max="6" width="13.5546875" customWidth="1"/>
    <col min="7" max="7" width="1.44140625" customWidth="1"/>
    <col min="8" max="8" width="13.5546875" customWidth="1"/>
    <col min="9" max="9" width="1.44140625" customWidth="1"/>
    <col min="10" max="10" width="12.6640625" customWidth="1"/>
    <col min="11" max="11" width="1.44140625" customWidth="1"/>
    <col min="12" max="12" width="12.6640625" customWidth="1"/>
    <col min="13" max="13" width="1.44140625" customWidth="1"/>
    <col min="14" max="14" width="6" customWidth="1"/>
    <col min="15" max="15" width="1.44140625" customWidth="1"/>
    <col min="16" max="16" width="12.6640625" customWidth="1"/>
    <col min="17" max="17" width="1.44140625" customWidth="1"/>
    <col min="18" max="18" width="12.6640625" customWidth="1"/>
    <col min="19" max="19" width="1.44140625" customWidth="1"/>
    <col min="20" max="20" width="10.6640625" customWidth="1"/>
    <col min="21" max="21" width="1.44140625" customWidth="1"/>
    <col min="22" max="22" width="8.88671875" customWidth="1"/>
    <col min="23" max="23" width="1.44140625" customWidth="1"/>
    <col min="24" max="24" width="10.44140625" customWidth="1"/>
    <col min="25" max="25" width="1.44140625" customWidth="1"/>
    <col min="26" max="26" width="10.44140625" customWidth="1"/>
    <col min="27" max="27" width="1.44140625" customWidth="1"/>
    <col min="28" max="28" width="10.44140625" customWidth="1"/>
  </cols>
  <sheetData>
    <row r="1" spans="1:28" ht="12.75" customHeight="1" x14ac:dyDescent="0.3">
      <c r="A1" s="70" t="s">
        <v>3</v>
      </c>
      <c r="B1" s="60"/>
      <c r="C1" s="4"/>
      <c r="D1" s="4"/>
      <c r="E1" s="4"/>
      <c r="F1" s="4"/>
      <c r="G1" s="4"/>
      <c r="H1" s="4"/>
      <c r="I1" s="4"/>
      <c r="J1" s="3"/>
      <c r="K1" s="4"/>
      <c r="L1" s="3"/>
      <c r="M1" s="4"/>
      <c r="N1" s="4"/>
      <c r="O1" s="4"/>
      <c r="P1" s="3"/>
      <c r="Q1" s="4"/>
      <c r="R1" s="3"/>
      <c r="S1" s="4"/>
      <c r="T1" s="3"/>
      <c r="U1" s="4"/>
      <c r="V1" s="3"/>
      <c r="W1" s="4"/>
      <c r="X1" s="3"/>
      <c r="Y1" s="4"/>
      <c r="Z1" s="3"/>
      <c r="AA1" s="4"/>
      <c r="AB1" s="3"/>
    </row>
    <row r="2" spans="1:28" ht="12.75" customHeight="1" x14ac:dyDescent="0.3">
      <c r="A2" s="3"/>
      <c r="B2" s="60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4"/>
      <c r="O2" s="4"/>
      <c r="P2" s="3"/>
      <c r="Q2" s="4"/>
      <c r="R2" s="3"/>
      <c r="S2" s="4"/>
      <c r="T2" s="3"/>
      <c r="U2" s="4"/>
      <c r="V2" s="3"/>
      <c r="W2" s="4"/>
      <c r="X2" s="3"/>
      <c r="Y2" s="4"/>
      <c r="Z2" s="3"/>
      <c r="AA2" s="4"/>
      <c r="AB2" s="3"/>
    </row>
    <row r="3" spans="1:28" ht="12.75" customHeight="1" x14ac:dyDescent="0.3">
      <c r="A3" s="70" t="s">
        <v>100</v>
      </c>
      <c r="B3" s="70" t="s">
        <v>101</v>
      </c>
      <c r="C3" s="4"/>
      <c r="D3" s="8">
        <v>2019</v>
      </c>
      <c r="E3" s="9"/>
      <c r="F3" s="8">
        <v>2020</v>
      </c>
      <c r="G3" s="9"/>
      <c r="H3" s="8">
        <v>2021</v>
      </c>
      <c r="I3" s="9"/>
      <c r="J3" s="8">
        <v>2022</v>
      </c>
      <c r="K3" s="4"/>
      <c r="L3" s="8">
        <v>2023</v>
      </c>
      <c r="M3" s="4"/>
      <c r="N3" s="4"/>
      <c r="O3" s="6" t="s">
        <v>7</v>
      </c>
      <c r="P3" s="10">
        <v>44377</v>
      </c>
      <c r="Q3" s="6" t="s">
        <v>7</v>
      </c>
      <c r="R3" s="10">
        <v>44742</v>
      </c>
      <c r="S3" s="9"/>
      <c r="T3" s="10">
        <v>45107</v>
      </c>
      <c r="U3" s="6" t="s">
        <v>7</v>
      </c>
      <c r="V3" s="3"/>
      <c r="W3" s="6" t="s">
        <v>7</v>
      </c>
      <c r="X3" s="10">
        <v>44469</v>
      </c>
      <c r="Y3" s="6" t="s">
        <v>7</v>
      </c>
      <c r="Z3" s="10">
        <v>44834</v>
      </c>
      <c r="AA3" s="6" t="s">
        <v>7</v>
      </c>
      <c r="AB3" s="10">
        <v>45199</v>
      </c>
    </row>
    <row r="4" spans="1:28" ht="12.75" customHeight="1" x14ac:dyDescent="0.3">
      <c r="A4" s="3"/>
      <c r="B4" s="60"/>
      <c r="C4" s="6" t="s">
        <v>7</v>
      </c>
      <c r="D4" s="71" t="s">
        <v>102</v>
      </c>
      <c r="E4" s="9"/>
      <c r="F4" s="71" t="s">
        <v>102</v>
      </c>
      <c r="G4" s="9"/>
      <c r="H4" s="71" t="s">
        <v>102</v>
      </c>
      <c r="I4" s="9"/>
      <c r="J4" s="71" t="s">
        <v>102</v>
      </c>
      <c r="K4" s="6" t="s">
        <v>7</v>
      </c>
      <c r="L4" s="71" t="s">
        <v>102</v>
      </c>
      <c r="M4" s="6" t="s">
        <v>7</v>
      </c>
      <c r="N4" s="6"/>
      <c r="O4" s="6" t="s">
        <v>7</v>
      </c>
      <c r="P4" s="71" t="s">
        <v>102</v>
      </c>
      <c r="Q4" s="6" t="s">
        <v>7</v>
      </c>
      <c r="R4" s="71" t="s">
        <v>102</v>
      </c>
      <c r="S4" s="9"/>
      <c r="T4" s="71" t="s">
        <v>102</v>
      </c>
      <c r="U4" s="6" t="s">
        <v>7</v>
      </c>
      <c r="V4" s="3"/>
      <c r="W4" s="6" t="s">
        <v>7</v>
      </c>
      <c r="X4" s="71" t="s">
        <v>102</v>
      </c>
      <c r="Y4" s="6" t="s">
        <v>7</v>
      </c>
      <c r="Z4" s="71" t="s">
        <v>102</v>
      </c>
      <c r="AA4" s="6" t="s">
        <v>7</v>
      </c>
      <c r="AB4" s="71" t="s">
        <v>102</v>
      </c>
    </row>
    <row r="5" spans="1:28" ht="12.75" customHeight="1" x14ac:dyDescent="0.3">
      <c r="A5" s="18" t="s">
        <v>48</v>
      </c>
      <c r="B5" s="72" t="s">
        <v>48</v>
      </c>
      <c r="C5" s="14"/>
      <c r="D5" s="40">
        <v>68777</v>
      </c>
      <c r="E5" s="39"/>
      <c r="F5" s="40">
        <v>855477</v>
      </c>
      <c r="G5" s="39"/>
      <c r="H5" s="40">
        <v>4128345</v>
      </c>
      <c r="I5" s="39"/>
      <c r="J5" s="40">
        <v>6960851</v>
      </c>
      <c r="K5" s="25"/>
      <c r="L5" s="40">
        <v>10731215</v>
      </c>
      <c r="M5" s="25"/>
      <c r="N5" s="62"/>
      <c r="O5" s="20"/>
      <c r="P5" s="40">
        <v>1965594</v>
      </c>
      <c r="Q5" s="20"/>
      <c r="R5" s="40">
        <v>3196660</v>
      </c>
      <c r="S5" s="39"/>
      <c r="T5" s="40">
        <v>4436504</v>
      </c>
      <c r="U5" s="20"/>
      <c r="V5" s="39"/>
      <c r="W5" s="20"/>
      <c r="X5" s="25">
        <v>3702247</v>
      </c>
      <c r="Y5" s="20"/>
      <c r="Z5" s="25">
        <v>6294567</v>
      </c>
      <c r="AA5" s="20"/>
      <c r="AB5" s="25">
        <v>9479912</v>
      </c>
    </row>
    <row r="6" spans="1:28" ht="12.75" customHeight="1" x14ac:dyDescent="0.3">
      <c r="A6" s="3"/>
      <c r="B6" s="72"/>
      <c r="C6" s="15"/>
      <c r="D6" s="20"/>
      <c r="E6" s="20"/>
      <c r="F6" s="20"/>
      <c r="G6" s="20"/>
      <c r="H6" s="20"/>
      <c r="I6" s="20"/>
      <c r="J6" s="39"/>
      <c r="K6" s="25"/>
      <c r="L6" s="39"/>
      <c r="M6" s="25"/>
      <c r="N6" s="39"/>
      <c r="O6" s="25"/>
      <c r="P6" s="39"/>
      <c r="Q6" s="25"/>
      <c r="R6" s="39"/>
      <c r="S6" s="20"/>
      <c r="T6" s="39"/>
      <c r="U6" s="25"/>
      <c r="V6" s="39"/>
      <c r="W6" s="25"/>
      <c r="X6" s="39"/>
      <c r="Y6" s="25"/>
      <c r="Z6" s="39"/>
      <c r="AA6" s="25"/>
      <c r="AB6" s="39"/>
    </row>
    <row r="7" spans="1:28" ht="12.75" customHeight="1" x14ac:dyDescent="0.3">
      <c r="A7" s="18" t="s">
        <v>103</v>
      </c>
      <c r="B7" s="72"/>
      <c r="C7" s="15"/>
      <c r="D7" s="40">
        <f>SUM(D8:D9)</f>
        <v>60127</v>
      </c>
      <c r="E7" s="25"/>
      <c r="F7" s="40">
        <f>SUM(F8:F9)</f>
        <v>724950</v>
      </c>
      <c r="G7" s="25"/>
      <c r="H7" s="40">
        <f>SUM(H8:H9)</f>
        <v>4128345</v>
      </c>
      <c r="I7" s="25"/>
      <c r="J7" s="40">
        <f>SUM(J8:J9)</f>
        <v>6383803</v>
      </c>
      <c r="K7" s="25"/>
      <c r="L7" s="40">
        <f>SUM(L8:L9)</f>
        <v>10724842</v>
      </c>
      <c r="M7" s="25"/>
      <c r="N7" s="39"/>
      <c r="O7" s="20"/>
      <c r="P7" s="40">
        <f>SUM(P8:P9)</f>
        <v>1965594</v>
      </c>
      <c r="Q7" s="20"/>
      <c r="R7" s="40">
        <f>SUM(R8:R9)</f>
        <v>2731551</v>
      </c>
      <c r="S7" s="25"/>
      <c r="T7" s="40">
        <f>SUM(T8:T9)</f>
        <v>4436436</v>
      </c>
      <c r="U7" s="20"/>
      <c r="V7" s="39"/>
      <c r="W7" s="20"/>
      <c r="X7" s="40">
        <f>SUM(X8:X9)</f>
        <v>3702247</v>
      </c>
      <c r="Y7" s="20"/>
      <c r="Z7" s="40">
        <f>SUM(Z8:Z9)</f>
        <v>5717519</v>
      </c>
      <c r="AA7" s="20"/>
      <c r="AB7" s="40">
        <f>SUM(AB8:AB9)</f>
        <v>9475288</v>
      </c>
    </row>
    <row r="8" spans="1:28" ht="12.75" customHeight="1" x14ac:dyDescent="0.3">
      <c r="A8" s="3" t="s">
        <v>48</v>
      </c>
      <c r="B8" s="72" t="s">
        <v>48</v>
      </c>
      <c r="C8" s="19"/>
      <c r="D8" s="39">
        <v>68777</v>
      </c>
      <c r="E8" s="51"/>
      <c r="F8" s="39">
        <v>855477</v>
      </c>
      <c r="G8" s="51"/>
      <c r="H8" s="40">
        <v>4128345</v>
      </c>
      <c r="I8" s="51"/>
      <c r="J8" s="39">
        <v>6960851</v>
      </c>
      <c r="K8" s="20"/>
      <c r="L8" s="39">
        <v>10731215</v>
      </c>
      <c r="M8" s="20"/>
      <c r="N8" s="51"/>
      <c r="O8" s="20"/>
      <c r="P8" s="39">
        <v>1965594</v>
      </c>
      <c r="Q8" s="20"/>
      <c r="R8" s="39">
        <v>3196660</v>
      </c>
      <c r="S8" s="51"/>
      <c r="T8" s="39">
        <v>4436504</v>
      </c>
      <c r="U8" s="20"/>
      <c r="V8" s="39"/>
      <c r="W8" s="20"/>
      <c r="X8" s="20">
        <v>3702247</v>
      </c>
      <c r="Y8" s="20"/>
      <c r="Z8" s="20">
        <v>6294567</v>
      </c>
      <c r="AA8" s="20"/>
      <c r="AB8" s="20">
        <v>9479912</v>
      </c>
    </row>
    <row r="9" spans="1:28" ht="12.75" customHeight="1" x14ac:dyDescent="0.3">
      <c r="A9" s="3" t="s">
        <v>104</v>
      </c>
      <c r="B9" s="72" t="s">
        <v>48</v>
      </c>
      <c r="C9" s="19"/>
      <c r="D9" s="22">
        <v>-8650</v>
      </c>
      <c r="E9" s="20"/>
      <c r="F9" s="22">
        <v>-130527</v>
      </c>
      <c r="G9" s="20"/>
      <c r="H9" s="22" t="s">
        <v>14</v>
      </c>
      <c r="I9" s="20"/>
      <c r="J9" s="22">
        <v>-577048</v>
      </c>
      <c r="K9" s="20"/>
      <c r="L9" s="22">
        <v>-6373</v>
      </c>
      <c r="M9" s="20"/>
      <c r="N9" s="39"/>
      <c r="O9" s="20"/>
      <c r="P9" s="22" t="s">
        <v>14</v>
      </c>
      <c r="Q9" s="20"/>
      <c r="R9" s="22">
        <v>-465109</v>
      </c>
      <c r="S9" s="20"/>
      <c r="T9" s="22">
        <v>-68</v>
      </c>
      <c r="U9" s="20"/>
      <c r="V9" s="39"/>
      <c r="W9" s="20"/>
      <c r="X9" s="22" t="s">
        <v>14</v>
      </c>
      <c r="Y9" s="20"/>
      <c r="Z9" s="73">
        <v>-577048</v>
      </c>
      <c r="AA9" s="74"/>
      <c r="AB9" s="22">
        <v>-4624</v>
      </c>
    </row>
    <row r="10" spans="1:28" ht="12.75" customHeight="1" x14ac:dyDescent="0.3">
      <c r="A10" s="3"/>
      <c r="B10" s="72"/>
      <c r="C10" s="19"/>
      <c r="D10" s="22"/>
      <c r="E10" s="20"/>
      <c r="F10" s="22"/>
      <c r="G10" s="20"/>
      <c r="H10" s="75"/>
      <c r="I10" s="20"/>
      <c r="J10" s="39"/>
      <c r="K10" s="20"/>
      <c r="L10" s="39"/>
      <c r="M10" s="20"/>
      <c r="N10" s="39"/>
      <c r="O10" s="20"/>
      <c r="P10" s="39"/>
      <c r="Q10" s="20"/>
      <c r="R10" s="39"/>
      <c r="S10" s="20"/>
      <c r="T10" s="39"/>
      <c r="U10" s="20"/>
      <c r="V10" s="39"/>
      <c r="W10" s="20"/>
      <c r="X10" s="39"/>
      <c r="Y10" s="20"/>
      <c r="Z10" s="76"/>
      <c r="AA10" s="74"/>
      <c r="AB10" s="39"/>
    </row>
    <row r="11" spans="1:28" ht="12.75" customHeight="1" x14ac:dyDescent="0.3">
      <c r="A11" s="18" t="s">
        <v>105</v>
      </c>
      <c r="B11" s="72"/>
      <c r="C11" s="15"/>
      <c r="D11" s="40">
        <f>SUM(D12:D22)</f>
        <v>28374</v>
      </c>
      <c r="E11" s="77"/>
      <c r="F11" s="40">
        <f>SUM(F12:F22)</f>
        <v>411840</v>
      </c>
      <c r="G11" s="77"/>
      <c r="H11" s="40">
        <f>SUM(H12:H22)</f>
        <v>2651272</v>
      </c>
      <c r="I11" s="77"/>
      <c r="J11" s="40">
        <f>SUM(J12:J21)</f>
        <v>3230673</v>
      </c>
      <c r="K11" s="25"/>
      <c r="L11" s="40">
        <f>SUM(L12:L21)</f>
        <v>4456369</v>
      </c>
      <c r="M11" s="25"/>
      <c r="N11" s="39"/>
      <c r="O11" s="20"/>
      <c r="P11" s="40">
        <f>SUM(P12:P21)</f>
        <v>1467226</v>
      </c>
      <c r="Q11" s="20"/>
      <c r="R11" s="40">
        <f>SUM(R12:R22)</f>
        <v>1371344</v>
      </c>
      <c r="S11" s="77"/>
      <c r="T11" s="40">
        <f>SUM(T12:T22)</f>
        <v>2035325</v>
      </c>
      <c r="U11" s="20"/>
      <c r="V11" s="39"/>
      <c r="W11" s="20"/>
      <c r="X11" s="40">
        <f>SUM(X12:X22)</f>
        <v>2527302</v>
      </c>
      <c r="Y11" s="20"/>
      <c r="Z11" s="78">
        <f>SUM(Z12:Z22)</f>
        <v>3247227</v>
      </c>
      <c r="AA11" s="74"/>
      <c r="AB11" s="40">
        <f>SUM(AB12:AB22)</f>
        <v>4901995</v>
      </c>
    </row>
    <row r="12" spans="1:28" ht="12.75" customHeight="1" x14ac:dyDescent="0.3">
      <c r="A12" s="3" t="s">
        <v>60</v>
      </c>
      <c r="B12" s="72" t="s">
        <v>106</v>
      </c>
      <c r="C12" s="15"/>
      <c r="D12" s="22">
        <v>21596</v>
      </c>
      <c r="E12" s="20"/>
      <c r="F12" s="22">
        <v>223533</v>
      </c>
      <c r="G12" s="20"/>
      <c r="H12" s="22">
        <v>1796426</v>
      </c>
      <c r="I12" s="20"/>
      <c r="J12" s="22">
        <v>830504</v>
      </c>
      <c r="K12" s="25"/>
      <c r="L12" s="22">
        <v>1940162</v>
      </c>
      <c r="M12" s="25"/>
      <c r="N12" s="39"/>
      <c r="O12" s="25"/>
      <c r="P12" s="39">
        <v>1056911</v>
      </c>
      <c r="Q12" s="25"/>
      <c r="R12" s="39">
        <v>384896</v>
      </c>
      <c r="S12" s="20"/>
      <c r="T12" s="39">
        <v>1262523</v>
      </c>
      <c r="U12" s="25"/>
      <c r="V12" s="39"/>
      <c r="W12" s="25"/>
      <c r="X12" s="39">
        <v>1806418</v>
      </c>
      <c r="Y12" s="25"/>
      <c r="Z12" s="76">
        <v>1631777</v>
      </c>
      <c r="AA12" s="79"/>
      <c r="AB12" s="39">
        <v>3088952</v>
      </c>
    </row>
    <row r="13" spans="1:28" ht="12.75" customHeight="1" x14ac:dyDescent="0.3">
      <c r="A13" s="3" t="s">
        <v>58</v>
      </c>
      <c r="B13" s="72" t="s">
        <v>106</v>
      </c>
      <c r="C13" s="19"/>
      <c r="D13" s="22">
        <v>3834</v>
      </c>
      <c r="E13" s="51"/>
      <c r="F13" s="51" t="s">
        <v>14</v>
      </c>
      <c r="G13" s="51"/>
      <c r="H13" s="51" t="s">
        <v>14</v>
      </c>
      <c r="I13" s="51"/>
      <c r="J13" s="22">
        <v>4475</v>
      </c>
      <c r="K13" s="20"/>
      <c r="L13" s="22">
        <v>6207</v>
      </c>
      <c r="M13" s="20"/>
      <c r="N13" s="51"/>
      <c r="O13" s="20"/>
      <c r="P13" s="22">
        <v>0</v>
      </c>
      <c r="Q13" s="20"/>
      <c r="R13" s="22">
        <v>0</v>
      </c>
      <c r="S13" s="51"/>
      <c r="T13" s="39">
        <v>2629</v>
      </c>
      <c r="U13" s="20"/>
      <c r="V13" s="39"/>
      <c r="W13" s="20"/>
      <c r="X13" s="62" t="s">
        <v>14</v>
      </c>
      <c r="Y13" s="20"/>
      <c r="Z13" s="80" t="s">
        <v>14</v>
      </c>
      <c r="AA13" s="74"/>
      <c r="AB13" s="62">
        <v>2728</v>
      </c>
    </row>
    <row r="14" spans="1:28" ht="12.75" customHeight="1" x14ac:dyDescent="0.3">
      <c r="A14" s="3" t="s">
        <v>59</v>
      </c>
      <c r="B14" s="72" t="s">
        <v>106</v>
      </c>
      <c r="C14" s="19"/>
      <c r="D14" s="22" t="s">
        <v>14</v>
      </c>
      <c r="E14" s="20"/>
      <c r="F14" s="22" t="s">
        <v>14</v>
      </c>
      <c r="G14" s="20"/>
      <c r="H14" s="22" t="s">
        <v>14</v>
      </c>
      <c r="I14" s="20"/>
      <c r="J14" s="22">
        <v>-15236</v>
      </c>
      <c r="K14" s="20"/>
      <c r="L14" s="22">
        <v>135667</v>
      </c>
      <c r="M14" s="20"/>
      <c r="N14" s="39"/>
      <c r="O14" s="20"/>
      <c r="P14" s="22">
        <v>0</v>
      </c>
      <c r="Q14" s="20"/>
      <c r="R14" s="22">
        <v>0</v>
      </c>
      <c r="S14" s="20"/>
      <c r="T14" s="22">
        <v>111218</v>
      </c>
      <c r="U14" s="20"/>
      <c r="V14" s="39"/>
      <c r="W14" s="20"/>
      <c r="X14" s="22" t="s">
        <v>14</v>
      </c>
      <c r="Y14" s="20"/>
      <c r="Z14" s="73" t="s">
        <v>14</v>
      </c>
      <c r="AA14" s="74"/>
      <c r="AB14" s="22">
        <v>320944</v>
      </c>
    </row>
    <row r="15" spans="1:28" ht="12.75" customHeight="1" x14ac:dyDescent="0.3">
      <c r="A15" s="3" t="s">
        <v>55</v>
      </c>
      <c r="B15" s="72" t="s">
        <v>107</v>
      </c>
      <c r="C15" s="19"/>
      <c r="D15" s="22" t="s">
        <v>14</v>
      </c>
      <c r="E15" s="20"/>
      <c r="F15" s="22">
        <v>-8040</v>
      </c>
      <c r="G15" s="20"/>
      <c r="H15" s="73">
        <v>-30467</v>
      </c>
      <c r="I15" s="20"/>
      <c r="J15" s="22">
        <v>-89277</v>
      </c>
      <c r="K15" s="20"/>
      <c r="L15" s="22">
        <v>-701630</v>
      </c>
      <c r="M15" s="20"/>
      <c r="N15" s="39"/>
      <c r="O15" s="20"/>
      <c r="P15" s="22">
        <v>-5272</v>
      </c>
      <c r="Q15" s="20"/>
      <c r="R15" s="22">
        <v>-23172</v>
      </c>
      <c r="S15" s="20"/>
      <c r="T15" s="22">
        <v>-579885</v>
      </c>
      <c r="U15" s="20"/>
      <c r="V15" s="39"/>
      <c r="W15" s="20"/>
      <c r="X15" s="22">
        <v>-18162</v>
      </c>
      <c r="Y15" s="20"/>
      <c r="Z15" s="73">
        <v>-41843</v>
      </c>
      <c r="AA15" s="74"/>
      <c r="AB15" s="22">
        <v>-1016667</v>
      </c>
    </row>
    <row r="16" spans="1:28" ht="12.75" customHeight="1" x14ac:dyDescent="0.3">
      <c r="A16" s="3" t="s">
        <v>56</v>
      </c>
      <c r="B16" s="72" t="s">
        <v>108</v>
      </c>
      <c r="C16" s="19"/>
      <c r="D16" s="22">
        <v>647</v>
      </c>
      <c r="E16" s="20"/>
      <c r="F16" s="22">
        <v>13707</v>
      </c>
      <c r="G16" s="20"/>
      <c r="H16" s="22">
        <v>168490</v>
      </c>
      <c r="I16" s="20"/>
      <c r="J16" s="22">
        <v>676676</v>
      </c>
      <c r="K16" s="20"/>
      <c r="L16" s="22">
        <v>1304772</v>
      </c>
      <c r="M16" s="20"/>
      <c r="N16" s="39"/>
      <c r="O16" s="20"/>
      <c r="P16" s="22">
        <v>78690</v>
      </c>
      <c r="Q16" s="20"/>
      <c r="R16" s="22">
        <v>548147</v>
      </c>
      <c r="S16" s="20"/>
      <c r="T16" s="22">
        <v>487985</v>
      </c>
      <c r="U16" s="20"/>
      <c r="V16" s="39"/>
      <c r="W16" s="20"/>
      <c r="X16" s="22">
        <v>128918</v>
      </c>
      <c r="Y16" s="20"/>
      <c r="Z16" s="73">
        <v>697112</v>
      </c>
      <c r="AA16" s="74"/>
      <c r="AB16" s="22">
        <v>1027124</v>
      </c>
    </row>
    <row r="17" spans="1:28" ht="12.75" customHeight="1" x14ac:dyDescent="0.3">
      <c r="A17" s="3" t="s">
        <v>109</v>
      </c>
      <c r="B17" s="72" t="s">
        <v>110</v>
      </c>
      <c r="C17" s="19"/>
      <c r="D17" s="22" t="s">
        <v>14</v>
      </c>
      <c r="E17" s="20"/>
      <c r="F17" s="22" t="s">
        <v>14</v>
      </c>
      <c r="G17" s="20"/>
      <c r="H17" s="22">
        <v>-35712</v>
      </c>
      <c r="I17" s="20"/>
      <c r="J17" s="22">
        <v>-22764</v>
      </c>
      <c r="K17" s="20"/>
      <c r="L17" s="22">
        <v>-11382</v>
      </c>
      <c r="M17" s="20"/>
      <c r="N17" s="25"/>
      <c r="O17" s="20"/>
      <c r="P17" s="22">
        <v>0</v>
      </c>
      <c r="Q17" s="20"/>
      <c r="R17" s="22">
        <v>0</v>
      </c>
      <c r="S17" s="20"/>
      <c r="T17" s="22">
        <v>-5691</v>
      </c>
      <c r="U17" s="20"/>
      <c r="V17" s="39"/>
      <c r="W17" s="20"/>
      <c r="X17" s="22"/>
      <c r="Y17" s="20"/>
      <c r="Z17" s="73"/>
      <c r="AA17" s="74"/>
      <c r="AB17" s="22">
        <v>-8537</v>
      </c>
    </row>
    <row r="18" spans="1:28" ht="12.75" customHeight="1" x14ac:dyDescent="0.3">
      <c r="A18" s="3" t="s">
        <v>111</v>
      </c>
      <c r="B18" s="72" t="s">
        <v>51</v>
      </c>
      <c r="C18" s="19"/>
      <c r="D18" s="22" t="s">
        <v>14</v>
      </c>
      <c r="E18" s="20"/>
      <c r="F18" s="22">
        <v>953</v>
      </c>
      <c r="G18" s="20"/>
      <c r="H18" s="22">
        <v>14377</v>
      </c>
      <c r="I18" s="20"/>
      <c r="J18" s="22">
        <v>35163</v>
      </c>
      <c r="K18" s="20"/>
      <c r="L18" s="22">
        <v>72272</v>
      </c>
      <c r="M18" s="20"/>
      <c r="N18" s="39"/>
      <c r="O18" s="20"/>
      <c r="P18" s="39">
        <v>5618</v>
      </c>
      <c r="Q18" s="20"/>
      <c r="R18" s="39">
        <v>17233</v>
      </c>
      <c r="S18" s="20"/>
      <c r="T18" s="39">
        <v>11686</v>
      </c>
      <c r="U18" s="20"/>
      <c r="V18" s="39"/>
      <c r="W18" s="20"/>
      <c r="X18" s="39">
        <v>14283</v>
      </c>
      <c r="Y18" s="20"/>
      <c r="Z18" s="39">
        <v>26020</v>
      </c>
      <c r="AA18" s="20"/>
      <c r="AB18" s="39">
        <v>55332</v>
      </c>
    </row>
    <row r="19" spans="1:28" ht="12.75" customHeight="1" x14ac:dyDescent="0.3">
      <c r="A19" s="3" t="s">
        <v>111</v>
      </c>
      <c r="B19" s="72" t="s">
        <v>49</v>
      </c>
      <c r="C19" s="19"/>
      <c r="D19" s="73">
        <v>2297</v>
      </c>
      <c r="E19" s="20"/>
      <c r="F19" s="22">
        <v>81349</v>
      </c>
      <c r="G19" s="20"/>
      <c r="H19" s="22">
        <v>652901</v>
      </c>
      <c r="I19" s="20"/>
      <c r="J19" s="22">
        <v>1081272</v>
      </c>
      <c r="K19" s="20"/>
      <c r="L19" s="22">
        <v>1710301</v>
      </c>
      <c r="M19" s="20"/>
      <c r="N19" s="39"/>
      <c r="O19" s="20"/>
      <c r="P19" s="39">
        <v>281734</v>
      </c>
      <c r="Q19" s="20"/>
      <c r="R19" s="39">
        <v>444240</v>
      </c>
      <c r="S19" s="20"/>
      <c r="T19" s="39">
        <v>744860</v>
      </c>
      <c r="U19" s="20"/>
      <c r="V19" s="39"/>
      <c r="W19" s="20"/>
      <c r="X19" s="39">
        <v>546300</v>
      </c>
      <c r="Y19" s="20"/>
      <c r="Z19" s="39">
        <v>934161</v>
      </c>
      <c r="AA19" s="20"/>
      <c r="AB19" s="39">
        <v>1432119</v>
      </c>
    </row>
    <row r="20" spans="1:28" ht="12.75" customHeight="1" x14ac:dyDescent="0.3">
      <c r="A20" s="3" t="s">
        <v>112</v>
      </c>
      <c r="B20" s="60"/>
      <c r="C20" s="3"/>
      <c r="D20" s="39"/>
      <c r="E20" s="39"/>
      <c r="F20" s="22">
        <v>100338</v>
      </c>
      <c r="G20" s="39"/>
      <c r="H20" s="73">
        <f>49545-H17</f>
        <v>85257</v>
      </c>
      <c r="I20" s="39"/>
      <c r="J20" s="22">
        <v>155314</v>
      </c>
      <c r="K20" s="39"/>
      <c r="L20" s="22" t="s">
        <v>14</v>
      </c>
      <c r="M20" s="39"/>
      <c r="N20" s="39"/>
      <c r="O20" s="39"/>
      <c r="P20" s="73">
        <v>49545</v>
      </c>
      <c r="Q20" s="76"/>
      <c r="R20" s="73" t="s">
        <v>14</v>
      </c>
      <c r="S20" s="74"/>
      <c r="T20" s="73"/>
      <c r="U20" s="76"/>
      <c r="V20" s="76"/>
      <c r="W20" s="76"/>
      <c r="X20" s="73">
        <v>49545</v>
      </c>
      <c r="Y20" s="39"/>
      <c r="Z20" s="39"/>
      <c r="AA20" s="39"/>
      <c r="AB20" s="22"/>
    </row>
    <row r="21" spans="1:28" ht="12.75" customHeight="1" x14ac:dyDescent="0.3">
      <c r="A21" s="60" t="s">
        <v>113</v>
      </c>
      <c r="B21" s="72"/>
      <c r="C21" s="19"/>
      <c r="D21" s="22" t="s">
        <v>14</v>
      </c>
      <c r="E21" s="20"/>
      <c r="F21" s="22" t="s">
        <v>14</v>
      </c>
      <c r="G21" s="20"/>
      <c r="H21" s="22" t="s">
        <v>14</v>
      </c>
      <c r="I21" s="20"/>
      <c r="J21" s="22">
        <v>574546</v>
      </c>
      <c r="K21" s="20"/>
      <c r="L21" s="22" t="s">
        <v>14</v>
      </c>
      <c r="M21" s="20"/>
      <c r="N21" s="39"/>
      <c r="O21" s="20"/>
      <c r="P21" s="81"/>
      <c r="Q21" s="20"/>
      <c r="R21" s="39"/>
      <c r="S21" s="20"/>
      <c r="T21" s="39"/>
      <c r="U21" s="20"/>
      <c r="V21" s="39"/>
      <c r="W21" s="20"/>
      <c r="X21" s="39"/>
      <c r="Y21" s="20"/>
      <c r="Z21" s="39"/>
      <c r="AA21" s="20"/>
      <c r="AB21" s="39"/>
    </row>
    <row r="22" spans="1:28" ht="12.75" customHeight="1" x14ac:dyDescent="0.3">
      <c r="A22" s="82"/>
      <c r="B22" s="72"/>
      <c r="C22" s="19"/>
      <c r="D22" s="22"/>
      <c r="E22" s="20"/>
      <c r="F22" s="22"/>
      <c r="G22" s="20"/>
      <c r="H22" s="22"/>
      <c r="I22" s="20"/>
      <c r="J22" s="39"/>
      <c r="K22" s="20"/>
      <c r="L22" s="39"/>
      <c r="M22" s="20"/>
      <c r="N22" s="63"/>
      <c r="O22" s="20"/>
      <c r="P22" s="39"/>
      <c r="Q22" s="20"/>
      <c r="R22" s="39"/>
      <c r="S22" s="20"/>
      <c r="T22" s="39"/>
      <c r="U22" s="20"/>
      <c r="V22" s="39"/>
      <c r="W22" s="20"/>
      <c r="X22" s="39"/>
      <c r="Y22" s="20"/>
      <c r="Z22" s="39"/>
      <c r="AA22" s="20"/>
      <c r="AB22" s="39"/>
    </row>
    <row r="23" spans="1:28" ht="12.75" customHeight="1" x14ac:dyDescent="0.3">
      <c r="A23" s="18" t="s">
        <v>114</v>
      </c>
      <c r="B23" s="72"/>
      <c r="C23" s="15"/>
      <c r="D23" s="40">
        <f>D11-(D24+D25)</f>
        <v>27486</v>
      </c>
      <c r="E23" s="25"/>
      <c r="F23" s="40">
        <f>F11-(F24+F25)</f>
        <v>377329</v>
      </c>
      <c r="G23" s="25"/>
      <c r="H23" s="40">
        <f>H11</f>
        <v>2651272</v>
      </c>
      <c r="I23" s="25"/>
      <c r="J23" s="40">
        <f>J11-(J24+J25)</f>
        <v>3280703</v>
      </c>
      <c r="K23" s="25"/>
      <c r="L23" s="40">
        <f>L11-(L24+L25)</f>
        <v>4453802</v>
      </c>
      <c r="M23" s="25"/>
      <c r="N23" s="39"/>
      <c r="O23" s="20"/>
      <c r="P23" s="40">
        <f>P11-(P24+P25)</f>
        <v>1467226</v>
      </c>
      <c r="Q23" s="20"/>
      <c r="R23" s="40">
        <f>R11-(R24+R25)</f>
        <v>1401299</v>
      </c>
      <c r="S23" s="25"/>
      <c r="T23" s="40">
        <f>T11-(T24+T25)</f>
        <v>2035283</v>
      </c>
      <c r="U23" s="20"/>
      <c r="V23" s="39"/>
      <c r="W23" s="20"/>
      <c r="X23" s="40">
        <f>X11-(X24+X25)</f>
        <v>2527302</v>
      </c>
      <c r="Y23" s="20"/>
      <c r="Z23" s="40">
        <f>Z11-(Z24+Z25)</f>
        <v>3297111</v>
      </c>
      <c r="AA23" s="20"/>
      <c r="AB23" s="40">
        <f>AB11-(AB24+AB25)</f>
        <v>4898789</v>
      </c>
    </row>
    <row r="24" spans="1:28" ht="12.75" customHeight="1" x14ac:dyDescent="0.3">
      <c r="A24" s="3" t="s">
        <v>104</v>
      </c>
      <c r="B24" s="72" t="s">
        <v>48</v>
      </c>
      <c r="C24" s="19"/>
      <c r="D24" s="22">
        <v>8650</v>
      </c>
      <c r="E24" s="20"/>
      <c r="F24" s="22">
        <v>130527</v>
      </c>
      <c r="G24" s="20"/>
      <c r="H24" s="22" t="s">
        <v>14</v>
      </c>
      <c r="I24" s="20"/>
      <c r="J24" s="22">
        <v>577048</v>
      </c>
      <c r="K24" s="20"/>
      <c r="L24" s="22">
        <v>6373</v>
      </c>
      <c r="M24" s="20"/>
      <c r="N24" s="39"/>
      <c r="O24" s="20"/>
      <c r="P24" s="22">
        <v>0</v>
      </c>
      <c r="Q24" s="20"/>
      <c r="R24" s="39">
        <v>465109</v>
      </c>
      <c r="S24" s="20"/>
      <c r="T24" s="39">
        <v>68</v>
      </c>
      <c r="U24" s="20"/>
      <c r="V24" s="39"/>
      <c r="W24" s="20"/>
      <c r="X24" s="22">
        <v>0</v>
      </c>
      <c r="Y24" s="20"/>
      <c r="Z24" s="22">
        <v>577048</v>
      </c>
      <c r="AA24" s="20"/>
      <c r="AB24" s="22">
        <v>4624</v>
      </c>
    </row>
    <row r="25" spans="1:28" ht="12.75" customHeight="1" x14ac:dyDescent="0.3">
      <c r="A25" s="3" t="s">
        <v>115</v>
      </c>
      <c r="B25" s="72" t="s">
        <v>116</v>
      </c>
      <c r="C25" s="15"/>
      <c r="D25" s="22">
        <v>-7762</v>
      </c>
      <c r="E25" s="20"/>
      <c r="F25" s="22">
        <v>-96016</v>
      </c>
      <c r="G25" s="25"/>
      <c r="H25" s="51" t="s">
        <v>14</v>
      </c>
      <c r="I25" s="25"/>
      <c r="J25" s="22">
        <v>-627078</v>
      </c>
      <c r="K25" s="25"/>
      <c r="L25" s="22">
        <v>-3806</v>
      </c>
      <c r="M25" s="25"/>
      <c r="N25" s="39"/>
      <c r="O25" s="25"/>
      <c r="P25" s="22">
        <v>0</v>
      </c>
      <c r="Q25" s="25"/>
      <c r="R25" s="22">
        <v>-495064</v>
      </c>
      <c r="S25" s="20"/>
      <c r="T25" s="22">
        <v>-26</v>
      </c>
      <c r="U25" s="25"/>
      <c r="V25" s="39"/>
      <c r="W25" s="25"/>
      <c r="X25" s="22">
        <v>0</v>
      </c>
      <c r="Y25" s="25"/>
      <c r="Z25" s="22">
        <v>-626932</v>
      </c>
      <c r="AA25" s="25"/>
      <c r="AB25" s="22">
        <v>-1418</v>
      </c>
    </row>
    <row r="26" spans="1:28" ht="12.75" customHeight="1" x14ac:dyDescent="0.3">
      <c r="A26" s="3"/>
      <c r="B26" s="72"/>
      <c r="C26" s="19"/>
      <c r="D26" s="16"/>
      <c r="E26" s="19"/>
      <c r="F26" s="16"/>
      <c r="G26" s="19"/>
      <c r="H26" s="16"/>
      <c r="I26" s="19"/>
      <c r="J26" s="21"/>
      <c r="K26" s="19"/>
      <c r="L26" s="21"/>
      <c r="M26" s="19"/>
      <c r="N26" s="3"/>
      <c r="O26" s="19"/>
      <c r="P26" s="21"/>
      <c r="Q26" s="19"/>
      <c r="R26" s="21"/>
      <c r="S26" s="19"/>
      <c r="T26" s="21"/>
      <c r="U26" s="19"/>
      <c r="V26" s="3"/>
      <c r="W26" s="19"/>
      <c r="X26" s="3"/>
      <c r="Y26" s="19"/>
      <c r="Z26" s="3"/>
      <c r="AA26" s="19"/>
      <c r="AB26" s="3"/>
    </row>
    <row r="27" spans="1:28" ht="12.75" customHeight="1" x14ac:dyDescent="0.3">
      <c r="A27" s="3" t="s">
        <v>117</v>
      </c>
      <c r="B27" s="72" t="s">
        <v>118</v>
      </c>
      <c r="C27" s="83"/>
      <c r="D27" s="84">
        <f>D11/D5</f>
        <v>0.41255070735856464</v>
      </c>
      <c r="E27" s="15"/>
      <c r="F27" s="84">
        <f>F11/F5</f>
        <v>0.48141563127939152</v>
      </c>
      <c r="G27" s="15"/>
      <c r="H27" s="84">
        <f>H11/H5</f>
        <v>0.64221183064884357</v>
      </c>
      <c r="I27" s="15"/>
      <c r="J27" s="84">
        <f>J11/J5</f>
        <v>0.46412040711688846</v>
      </c>
      <c r="K27" s="83"/>
      <c r="L27" s="84">
        <f>L11/L5</f>
        <v>0.41527161649449762</v>
      </c>
      <c r="M27" s="83"/>
      <c r="N27" s="3"/>
      <c r="O27" s="15"/>
      <c r="P27" s="84">
        <f>P11/P5</f>
        <v>0.74645425250585828</v>
      </c>
      <c r="Q27" s="15"/>
      <c r="R27" s="84">
        <f>R11/R5</f>
        <v>0.42899276119449675</v>
      </c>
      <c r="S27" s="15"/>
      <c r="T27" s="84">
        <f>T11/T5</f>
        <v>0.45876775947908532</v>
      </c>
      <c r="U27" s="15"/>
      <c r="V27" s="3"/>
      <c r="W27" s="15"/>
      <c r="X27" s="84">
        <f>X11/X5</f>
        <v>0.68264002914986488</v>
      </c>
      <c r="Y27" s="15"/>
      <c r="Z27" s="84">
        <f>Z11/Z5</f>
        <v>0.5158777402798318</v>
      </c>
      <c r="AA27" s="15"/>
      <c r="AB27" s="84">
        <f>AB11/AB5</f>
        <v>0.51709288018707344</v>
      </c>
    </row>
    <row r="28" spans="1:28" ht="12.75" customHeight="1" x14ac:dyDescent="0.3">
      <c r="A28" s="3"/>
      <c r="B28" s="72"/>
      <c r="C28" s="19"/>
      <c r="D28" s="16"/>
      <c r="E28" s="19"/>
      <c r="F28" s="16"/>
      <c r="G28" s="19"/>
      <c r="H28" s="16"/>
      <c r="I28" s="19"/>
      <c r="J28" s="21"/>
      <c r="K28" s="19"/>
      <c r="L28" s="21"/>
      <c r="M28" s="19"/>
      <c r="N28" s="3"/>
      <c r="O28" s="19"/>
      <c r="P28" s="21"/>
      <c r="Q28" s="19"/>
      <c r="R28" s="21"/>
      <c r="S28" s="19"/>
      <c r="T28" s="21"/>
      <c r="U28" s="19"/>
      <c r="V28" s="3"/>
      <c r="W28" s="19"/>
      <c r="X28" s="21"/>
      <c r="Y28" s="19"/>
      <c r="Z28" s="21"/>
      <c r="AA28" s="19"/>
      <c r="AB28" s="21"/>
    </row>
    <row r="29" spans="1:28" ht="12.75" customHeight="1" x14ac:dyDescent="0.3">
      <c r="A29" s="3" t="s">
        <v>119</v>
      </c>
      <c r="B29" s="72" t="s">
        <v>120</v>
      </c>
      <c r="C29" s="85"/>
      <c r="D29" s="84">
        <f>D23/D7</f>
        <v>0.45713240308014702</v>
      </c>
      <c r="E29" s="30"/>
      <c r="F29" s="84">
        <f>F23/F7</f>
        <v>0.52048968894406511</v>
      </c>
      <c r="G29" s="30"/>
      <c r="H29" s="84">
        <f>H23/H7</f>
        <v>0.64221183064884357</v>
      </c>
      <c r="I29" s="30"/>
      <c r="J29" s="84">
        <f>J23/J7</f>
        <v>0.51391043865232056</v>
      </c>
      <c r="K29" s="85"/>
      <c r="L29" s="84">
        <f>L23/L7</f>
        <v>0.41527903161650309</v>
      </c>
      <c r="M29" s="85"/>
      <c r="N29" s="3"/>
      <c r="O29" s="30"/>
      <c r="P29" s="84">
        <f>P23/P7</f>
        <v>0.74645425250585828</v>
      </c>
      <c r="Q29" s="30"/>
      <c r="R29" s="84">
        <f>R23/R7</f>
        <v>0.51300488257403942</v>
      </c>
      <c r="S29" s="30"/>
      <c r="T29" s="84">
        <f>T23/T7</f>
        <v>0.45876532423774397</v>
      </c>
      <c r="U29" s="30"/>
      <c r="V29" s="3"/>
      <c r="W29" s="30"/>
      <c r="X29" s="84">
        <f>X23/X7</f>
        <v>0.68264002914986488</v>
      </c>
      <c r="Y29" s="30"/>
      <c r="Z29" s="84">
        <f>Z23/Z7</f>
        <v>0.57666813175435006</v>
      </c>
      <c r="AA29" s="30"/>
      <c r="AB29" s="84">
        <f>AB23/AB7</f>
        <v>0.51700687092571751</v>
      </c>
    </row>
    <row r="30" spans="1:28" ht="12.75" customHeight="1" x14ac:dyDescent="0.3">
      <c r="A30" s="3"/>
      <c r="B30" s="72"/>
      <c r="C30" s="30"/>
      <c r="D30" s="57"/>
      <c r="E30" s="30"/>
      <c r="F30" s="57"/>
      <c r="G30" s="30"/>
      <c r="H30" s="57"/>
      <c r="I30" s="30"/>
      <c r="J30" s="21"/>
      <c r="K30" s="30"/>
      <c r="L30" s="21"/>
      <c r="M30" s="30"/>
      <c r="N30" s="3"/>
      <c r="O30" s="30"/>
      <c r="P30" s="21"/>
      <c r="Q30" s="30"/>
      <c r="R30" s="21"/>
      <c r="S30" s="30"/>
      <c r="T30" s="21"/>
      <c r="U30" s="30"/>
      <c r="V30" s="3"/>
      <c r="W30" s="30"/>
      <c r="X30" s="3"/>
      <c r="Y30" s="30"/>
      <c r="Z30" s="3"/>
      <c r="AA30" s="30"/>
      <c r="AB30" s="3"/>
    </row>
    <row r="31" spans="1:28" ht="12.75" customHeight="1" x14ac:dyDescent="0.3">
      <c r="A31" s="18" t="s">
        <v>121</v>
      </c>
      <c r="B31" s="72" t="s">
        <v>106</v>
      </c>
      <c r="C31" s="19"/>
      <c r="D31" s="51">
        <f>D12</f>
        <v>21596</v>
      </c>
      <c r="E31" s="25"/>
      <c r="F31" s="51">
        <f>F12</f>
        <v>223533</v>
      </c>
      <c r="G31" s="25"/>
      <c r="H31" s="51">
        <f>H12</f>
        <v>1796426</v>
      </c>
      <c r="I31" s="25"/>
      <c r="J31" s="51">
        <f>J12</f>
        <v>830504</v>
      </c>
      <c r="K31" s="25"/>
      <c r="L31" s="51">
        <f>L12</f>
        <v>1940162</v>
      </c>
      <c r="M31" s="25"/>
      <c r="N31" s="40"/>
      <c r="O31" s="25"/>
      <c r="P31" s="51">
        <f>P12</f>
        <v>1056911</v>
      </c>
      <c r="Q31" s="25"/>
      <c r="R31" s="51">
        <f>R12</f>
        <v>384896</v>
      </c>
      <c r="S31" s="25"/>
      <c r="T31" s="51">
        <f>T12</f>
        <v>1262523</v>
      </c>
      <c r="U31" s="25"/>
      <c r="V31" s="40"/>
      <c r="W31" s="25"/>
      <c r="X31" s="51">
        <f>X12</f>
        <v>1806418</v>
      </c>
      <c r="Y31" s="25"/>
      <c r="Z31" s="51">
        <f>Z12</f>
        <v>1631777</v>
      </c>
      <c r="AA31" s="25"/>
      <c r="AB31" s="51">
        <v>3088952</v>
      </c>
    </row>
    <row r="32" spans="1:28" ht="12.75" customHeight="1" x14ac:dyDescent="0.3">
      <c r="A32" s="3"/>
      <c r="B32" s="72"/>
      <c r="C32" s="19"/>
      <c r="D32" s="22"/>
      <c r="E32" s="20"/>
      <c r="F32" s="22"/>
      <c r="G32" s="20"/>
      <c r="H32" s="22"/>
      <c r="I32" s="20"/>
      <c r="J32" s="39"/>
      <c r="K32" s="20"/>
      <c r="L32" s="39"/>
      <c r="M32" s="20"/>
      <c r="N32" s="39"/>
      <c r="O32" s="20"/>
      <c r="P32" s="39"/>
      <c r="Q32" s="20"/>
      <c r="R32" s="39"/>
      <c r="S32" s="20"/>
      <c r="T32" s="39"/>
      <c r="U32" s="20"/>
      <c r="V32" s="39"/>
      <c r="W32" s="20"/>
      <c r="X32" s="39"/>
      <c r="Y32" s="20"/>
      <c r="Z32" s="39"/>
      <c r="AA32" s="20"/>
      <c r="AB32" s="39"/>
    </row>
    <row r="33" spans="1:28" ht="12.75" customHeight="1" x14ac:dyDescent="0.3">
      <c r="A33" s="3" t="s">
        <v>122</v>
      </c>
      <c r="B33" s="72" t="s">
        <v>123</v>
      </c>
      <c r="C33" s="19"/>
      <c r="D33" s="22" t="s">
        <v>14</v>
      </c>
      <c r="E33" s="20"/>
      <c r="F33" s="22" t="s">
        <v>14</v>
      </c>
      <c r="G33" s="20"/>
      <c r="H33" s="22" t="s">
        <v>14</v>
      </c>
      <c r="I33" s="20"/>
      <c r="J33" s="39">
        <f>J31+J21</f>
        <v>1405050</v>
      </c>
      <c r="K33" s="20"/>
      <c r="L33" s="22" t="s">
        <v>14</v>
      </c>
      <c r="M33" s="20"/>
      <c r="N33" s="39"/>
      <c r="O33" s="20"/>
      <c r="P33" s="62" t="s">
        <v>14</v>
      </c>
      <c r="Q33" s="20"/>
      <c r="R33" s="62" t="s">
        <v>14</v>
      </c>
      <c r="S33" s="20"/>
      <c r="T33" s="62" t="s">
        <v>14</v>
      </c>
      <c r="U33" s="20"/>
      <c r="V33" s="39"/>
      <c r="W33" s="20"/>
      <c r="X33" s="62" t="s">
        <v>14</v>
      </c>
      <c r="Y33" s="20"/>
      <c r="Z33" s="62" t="s">
        <v>14</v>
      </c>
      <c r="AA33" s="20"/>
      <c r="AB33" s="62" t="s">
        <v>14</v>
      </c>
    </row>
    <row r="34" spans="1:28" ht="12.75" customHeight="1" x14ac:dyDescent="0.3">
      <c r="A34" s="3"/>
      <c r="B34" s="72"/>
      <c r="C34" s="3"/>
      <c r="D34" s="22"/>
      <c r="E34" s="39"/>
      <c r="F34" s="22"/>
      <c r="G34" s="39"/>
      <c r="H34" s="22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16.5" customHeight="1" x14ac:dyDescent="0.3">
      <c r="A35" s="3"/>
      <c r="B35" s="72"/>
      <c r="C35" s="12"/>
      <c r="D35" s="22"/>
      <c r="E35" s="20"/>
      <c r="F35" s="22"/>
      <c r="G35" s="20"/>
      <c r="H35" s="22"/>
      <c r="I35" s="20"/>
      <c r="J35" s="22"/>
      <c r="K35" s="20"/>
      <c r="L35" s="22"/>
      <c r="M35" s="20"/>
      <c r="N35" s="39"/>
      <c r="O35" s="20"/>
      <c r="P35" s="22"/>
      <c r="Q35" s="20"/>
      <c r="R35" s="22"/>
      <c r="S35" s="20"/>
      <c r="T35" s="22"/>
      <c r="U35" s="20"/>
      <c r="V35" s="39"/>
      <c r="W35" s="20"/>
      <c r="X35" s="39"/>
      <c r="Y35" s="20"/>
      <c r="Z35" s="39"/>
      <c r="AA35" s="20"/>
      <c r="AB35" s="39"/>
    </row>
    <row r="36" spans="1:28" ht="12.75" customHeight="1" x14ac:dyDescent="0.3">
      <c r="A36" s="3" t="s">
        <v>124</v>
      </c>
      <c r="B36" s="72" t="s">
        <v>2</v>
      </c>
      <c r="C36" s="3"/>
      <c r="D36" s="40">
        <v>94599</v>
      </c>
      <c r="E36" s="40"/>
      <c r="F36" s="40">
        <v>278740</v>
      </c>
      <c r="G36" s="40"/>
      <c r="H36" s="40">
        <v>1727564</v>
      </c>
      <c r="I36" s="40"/>
      <c r="J36" s="51">
        <v>2151292</v>
      </c>
      <c r="K36" s="39"/>
      <c r="L36" s="51">
        <v>2880725</v>
      </c>
      <c r="M36" s="39"/>
      <c r="N36" s="39"/>
      <c r="O36" s="39"/>
      <c r="P36" s="51">
        <v>1272687</v>
      </c>
      <c r="Q36" s="40"/>
      <c r="R36" s="51">
        <v>992980</v>
      </c>
      <c r="S36" s="40"/>
      <c r="T36" s="51">
        <v>1553167</v>
      </c>
      <c r="U36" s="40"/>
      <c r="V36" s="40"/>
      <c r="W36" s="40"/>
      <c r="X36" s="51">
        <v>2342988</v>
      </c>
      <c r="Y36" s="40"/>
      <c r="Z36" s="51">
        <v>2480607</v>
      </c>
      <c r="AA36" s="40"/>
      <c r="AB36" s="51">
        <v>4320055</v>
      </c>
    </row>
    <row r="37" spans="1:28" ht="12.75" customHeight="1" x14ac:dyDescent="0.3">
      <c r="A37" s="3"/>
      <c r="B37" s="72"/>
      <c r="C37" s="3"/>
      <c r="D37" s="39"/>
      <c r="E37" s="39"/>
      <c r="F37" s="39"/>
      <c r="G37" s="39"/>
      <c r="H37" s="39"/>
      <c r="I37" s="39"/>
      <c r="J37" s="22"/>
      <c r="K37" s="39"/>
      <c r="L37" s="22"/>
      <c r="M37" s="39"/>
      <c r="N37" s="39"/>
      <c r="O37" s="39"/>
      <c r="P37" s="22"/>
      <c r="Q37" s="39"/>
      <c r="R37" s="22"/>
      <c r="S37" s="39"/>
      <c r="T37" s="22"/>
      <c r="U37" s="39"/>
      <c r="V37" s="39"/>
      <c r="W37" s="39"/>
      <c r="X37" s="39"/>
      <c r="Y37" s="39"/>
      <c r="Z37" s="39"/>
      <c r="AA37" s="39"/>
      <c r="AB37" s="39"/>
    </row>
    <row r="38" spans="1:28" ht="27" customHeight="1" x14ac:dyDescent="0.3">
      <c r="A38" s="86" t="s">
        <v>125</v>
      </c>
      <c r="B38" s="72"/>
      <c r="C38" s="3"/>
      <c r="D38" s="51">
        <f>SUM(D39:D40)</f>
        <v>50697</v>
      </c>
      <c r="E38" s="40"/>
      <c r="F38" s="51">
        <f>SUM(F39:F40)</f>
        <v>1278762</v>
      </c>
      <c r="G38" s="40"/>
      <c r="H38" s="51">
        <f>SUM(H39:H40)</f>
        <v>3204952</v>
      </c>
      <c r="I38" s="40"/>
      <c r="J38" s="51">
        <f>SUM(J39:J40)</f>
        <v>3765379</v>
      </c>
      <c r="K38" s="39"/>
      <c r="L38" s="51">
        <f>SUM(L39:L40)</f>
        <v>6362865</v>
      </c>
      <c r="M38" s="39"/>
      <c r="N38" s="39"/>
      <c r="O38" s="39"/>
      <c r="P38" s="51">
        <f>SUM(P39:P40)</f>
        <v>1611156</v>
      </c>
      <c r="Q38" s="39"/>
      <c r="R38" s="51">
        <f>SUM(R39:R40)</f>
        <v>1603241</v>
      </c>
      <c r="S38" s="40"/>
      <c r="T38" s="51">
        <f>SUM(T39:T40)</f>
        <v>2226194</v>
      </c>
      <c r="U38" s="39"/>
      <c r="V38" s="39"/>
      <c r="W38" s="39"/>
      <c r="X38" s="51">
        <f>SUM(X39:X40)</f>
        <v>1888948</v>
      </c>
      <c r="Y38" s="39"/>
      <c r="Z38" s="51">
        <f>SUM(Z39:Z40)</f>
        <v>1823487</v>
      </c>
      <c r="AA38" s="39"/>
      <c r="AB38" s="51">
        <f>SUM(AB39:AB40)</f>
        <v>3366779</v>
      </c>
    </row>
    <row r="39" spans="1:28" ht="12.75" customHeight="1" x14ac:dyDescent="0.3">
      <c r="A39" s="3" t="s">
        <v>79</v>
      </c>
      <c r="B39" s="72" t="s">
        <v>2</v>
      </c>
      <c r="C39" s="3"/>
      <c r="D39" s="39">
        <v>39113</v>
      </c>
      <c r="E39" s="39"/>
      <c r="F39" s="39">
        <v>1273449</v>
      </c>
      <c r="G39" s="39"/>
      <c r="H39" s="39">
        <v>3203042</v>
      </c>
      <c r="I39" s="39"/>
      <c r="J39" s="22">
        <v>3746664</v>
      </c>
      <c r="K39" s="39"/>
      <c r="L39" s="22">
        <v>6310209</v>
      </c>
      <c r="M39" s="39"/>
      <c r="N39" s="39"/>
      <c r="O39" s="39"/>
      <c r="P39" s="20">
        <v>1610251</v>
      </c>
      <c r="Q39" s="39"/>
      <c r="R39" s="22">
        <v>1594835</v>
      </c>
      <c r="S39" s="39"/>
      <c r="T39" s="22">
        <v>2206698</v>
      </c>
      <c r="U39" s="39"/>
      <c r="V39" s="39"/>
      <c r="W39" s="39"/>
      <c r="X39" s="39">
        <v>1888042</v>
      </c>
      <c r="Y39" s="39"/>
      <c r="Z39" s="39">
        <v>1808269</v>
      </c>
      <c r="AA39" s="39"/>
      <c r="AB39" s="39">
        <v>3330898</v>
      </c>
    </row>
    <row r="40" spans="1:28" ht="12.75" customHeight="1" x14ac:dyDescent="0.3">
      <c r="A40" s="3" t="s">
        <v>80</v>
      </c>
      <c r="B40" s="72" t="s">
        <v>2</v>
      </c>
      <c r="C40" s="3"/>
      <c r="D40" s="39">
        <v>11584</v>
      </c>
      <c r="E40" s="39"/>
      <c r="F40" s="39">
        <v>5313</v>
      </c>
      <c r="G40" s="39"/>
      <c r="H40" s="39">
        <v>1910</v>
      </c>
      <c r="I40" s="39"/>
      <c r="J40" s="22">
        <v>18715</v>
      </c>
      <c r="K40" s="39"/>
      <c r="L40" s="22">
        <v>52656</v>
      </c>
      <c r="M40" s="39"/>
      <c r="N40" s="39"/>
      <c r="O40" s="39"/>
      <c r="P40" s="20">
        <v>905</v>
      </c>
      <c r="Q40" s="39"/>
      <c r="R40" s="22">
        <v>8406</v>
      </c>
      <c r="S40" s="39"/>
      <c r="T40" s="22">
        <v>19496</v>
      </c>
      <c r="U40" s="39"/>
      <c r="V40" s="39"/>
      <c r="W40" s="39"/>
      <c r="X40" s="39">
        <v>906</v>
      </c>
      <c r="Y40" s="39"/>
      <c r="Z40" s="39">
        <v>15218</v>
      </c>
      <c r="AA40" s="39"/>
      <c r="AB40" s="39">
        <v>35881</v>
      </c>
    </row>
    <row r="41" spans="1:28" ht="12.75" customHeight="1" x14ac:dyDescent="0.3">
      <c r="A41" s="3"/>
      <c r="B41" s="72"/>
      <c r="C41" s="3"/>
      <c r="D41" s="39"/>
      <c r="E41" s="39"/>
      <c r="F41" s="39"/>
      <c r="G41" s="39"/>
      <c r="H41" s="39"/>
      <c r="I41" s="39"/>
      <c r="J41" s="22"/>
      <c r="K41" s="39"/>
      <c r="L41" s="22"/>
      <c r="M41" s="39"/>
      <c r="N41" s="39"/>
      <c r="O41" s="39"/>
      <c r="P41" s="22"/>
      <c r="Q41" s="39"/>
      <c r="R41" s="22"/>
      <c r="S41" s="39"/>
      <c r="T41" s="22"/>
      <c r="U41" s="39"/>
      <c r="V41" s="39"/>
      <c r="W41" s="39"/>
      <c r="X41" s="39"/>
      <c r="Y41" s="39"/>
      <c r="Z41" s="39"/>
      <c r="AA41" s="39"/>
      <c r="AB41" s="39"/>
    </row>
    <row r="42" spans="1:28" ht="12.75" customHeight="1" x14ac:dyDescent="0.3">
      <c r="A42" s="18" t="s">
        <v>126</v>
      </c>
      <c r="B42" s="72" t="s">
        <v>127</v>
      </c>
      <c r="C42" s="3"/>
      <c r="D42" s="22">
        <f>D36-D38</f>
        <v>43902</v>
      </c>
      <c r="E42" s="39"/>
      <c r="F42" s="22">
        <f>F36-F38</f>
        <v>-1000022</v>
      </c>
      <c r="G42" s="39"/>
      <c r="H42" s="22">
        <f>H36-H38</f>
        <v>-1477388</v>
      </c>
      <c r="I42" s="39"/>
      <c r="J42" s="22">
        <f>J36-J38</f>
        <v>-1614087</v>
      </c>
      <c r="K42" s="39"/>
      <c r="L42" s="22">
        <f>L36-L38</f>
        <v>-3482140</v>
      </c>
      <c r="M42" s="39"/>
      <c r="N42" s="39"/>
      <c r="O42" s="39"/>
      <c r="P42" s="22">
        <f>P36-P38</f>
        <v>-338469</v>
      </c>
      <c r="Q42" s="39"/>
      <c r="R42" s="22">
        <f>R36-R38</f>
        <v>-610261</v>
      </c>
      <c r="S42" s="39"/>
      <c r="T42" s="22">
        <f>T36-T38</f>
        <v>-673027</v>
      </c>
      <c r="U42" s="39"/>
      <c r="V42" s="39"/>
      <c r="W42" s="39"/>
      <c r="X42" s="22">
        <f>X36-X38</f>
        <v>454040</v>
      </c>
      <c r="Y42" s="39"/>
      <c r="Z42" s="22">
        <f>Z36-Z38</f>
        <v>657120</v>
      </c>
      <c r="AA42" s="39"/>
      <c r="AB42" s="22">
        <f>AB36-AB38</f>
        <v>953276</v>
      </c>
    </row>
    <row r="43" spans="1:28" ht="12.75" customHeight="1" x14ac:dyDescent="0.3">
      <c r="A43" s="3"/>
      <c r="B43" s="72"/>
      <c r="C43" s="3"/>
      <c r="D43" s="39"/>
      <c r="E43" s="39"/>
      <c r="F43" s="39"/>
      <c r="G43" s="39"/>
      <c r="H43" s="39"/>
      <c r="I43" s="39"/>
      <c r="J43" s="22"/>
      <c r="K43" s="39"/>
      <c r="L43" s="22"/>
      <c r="M43" s="39"/>
      <c r="N43" s="39"/>
      <c r="O43" s="39"/>
      <c r="P43" s="22"/>
      <c r="Q43" s="39"/>
      <c r="R43" s="22"/>
      <c r="S43" s="39"/>
      <c r="T43" s="22"/>
      <c r="U43" s="39"/>
      <c r="V43" s="39"/>
      <c r="W43" s="39"/>
      <c r="X43" s="39"/>
      <c r="Y43" s="39"/>
      <c r="Z43" s="39"/>
      <c r="AA43" s="39"/>
      <c r="AB43" s="39"/>
    </row>
    <row r="44" spans="1:28" ht="12.75" customHeight="1" x14ac:dyDescent="0.3">
      <c r="A44" s="18" t="s">
        <v>128</v>
      </c>
      <c r="B44" s="72"/>
      <c r="C44" s="3"/>
      <c r="D44" s="51">
        <f>SUM(D45:D50)</f>
        <v>-36268</v>
      </c>
      <c r="E44" s="40"/>
      <c r="F44" s="51">
        <f>SUM(F45:F50)</f>
        <v>1022288</v>
      </c>
      <c r="G44" s="40"/>
      <c r="H44" s="51">
        <f>SUM(H45:H50)</f>
        <v>2289297</v>
      </c>
      <c r="I44" s="40"/>
      <c r="J44" s="51">
        <f>SUM(J45:J50)</f>
        <v>3511008</v>
      </c>
      <c r="K44" s="39"/>
      <c r="L44" s="51">
        <f>SUM(L45:L50)</f>
        <v>8471454</v>
      </c>
      <c r="M44" s="39"/>
      <c r="N44" s="39"/>
      <c r="O44" s="39"/>
      <c r="P44" s="51"/>
      <c r="Q44" s="39"/>
      <c r="R44" s="51">
        <f>SUM(R45:R50)</f>
        <v>3331924</v>
      </c>
      <c r="S44" s="40"/>
      <c r="T44" s="51">
        <f>SUM(T45:T50)</f>
        <v>4628705</v>
      </c>
      <c r="U44" s="39"/>
      <c r="V44" s="39"/>
      <c r="W44" s="39"/>
      <c r="X44" s="51"/>
      <c r="Y44" s="39"/>
      <c r="Z44" s="51">
        <f>SUM(Z45:Z50)</f>
        <v>3036090</v>
      </c>
      <c r="AA44" s="39"/>
      <c r="AB44" s="51">
        <f>SUM(AB45:AB50)</f>
        <v>2764662</v>
      </c>
    </row>
    <row r="45" spans="1:28" ht="12.75" customHeight="1" x14ac:dyDescent="0.3">
      <c r="A45" s="3" t="s">
        <v>129</v>
      </c>
      <c r="B45" s="72" t="s">
        <v>0</v>
      </c>
      <c r="C45" s="3"/>
      <c r="D45" s="22">
        <v>-37098</v>
      </c>
      <c r="E45" s="39"/>
      <c r="F45" s="22">
        <v>-29087</v>
      </c>
      <c r="G45" s="20"/>
      <c r="H45" s="22">
        <v>-392417</v>
      </c>
      <c r="I45" s="39"/>
      <c r="J45" s="22">
        <v>-2726478</v>
      </c>
      <c r="K45" s="39"/>
      <c r="L45" s="22">
        <v>-3161032</v>
      </c>
      <c r="M45" s="39"/>
      <c r="N45" s="39"/>
      <c r="O45" s="39"/>
      <c r="P45" s="22"/>
      <c r="Q45" s="39"/>
      <c r="R45" s="22">
        <v>-499890</v>
      </c>
      <c r="S45" s="39"/>
      <c r="T45" s="22">
        <v>-2021130</v>
      </c>
      <c r="U45" s="39"/>
      <c r="V45" s="39"/>
      <c r="W45" s="39"/>
      <c r="X45" s="22"/>
      <c r="Y45" s="39"/>
      <c r="Z45" s="22">
        <v>-784838</v>
      </c>
      <c r="AA45" s="39"/>
      <c r="AB45" s="22">
        <v>-5239436</v>
      </c>
    </row>
    <row r="46" spans="1:28" ht="12.75" customHeight="1" x14ac:dyDescent="0.3">
      <c r="A46" s="3" t="s">
        <v>130</v>
      </c>
      <c r="B46" s="72" t="s">
        <v>0</v>
      </c>
      <c r="C46" s="3"/>
      <c r="D46" s="22" t="s">
        <v>14</v>
      </c>
      <c r="E46" s="39"/>
      <c r="F46" s="22" t="s">
        <v>14</v>
      </c>
      <c r="G46" s="20"/>
      <c r="H46" s="22" t="s">
        <v>14</v>
      </c>
      <c r="I46" s="39"/>
      <c r="J46" s="22" t="s">
        <v>14</v>
      </c>
      <c r="K46" s="39"/>
      <c r="L46" s="22">
        <v>0</v>
      </c>
      <c r="M46" s="39"/>
      <c r="N46" s="39"/>
      <c r="O46" s="39"/>
      <c r="P46" s="22"/>
      <c r="Q46" s="39"/>
      <c r="R46" s="22" t="s">
        <v>14</v>
      </c>
      <c r="S46" s="39"/>
      <c r="T46" s="22" t="s">
        <v>14</v>
      </c>
      <c r="U46" s="39"/>
      <c r="V46" s="39"/>
      <c r="W46" s="39"/>
      <c r="X46" s="22"/>
      <c r="Y46" s="39"/>
      <c r="Z46" s="22" t="s">
        <v>14</v>
      </c>
      <c r="AA46" s="39"/>
      <c r="AB46" s="22">
        <v>-2693878</v>
      </c>
    </row>
    <row r="47" spans="1:28" ht="12.75" customHeight="1" x14ac:dyDescent="0.3">
      <c r="A47" s="3" t="s">
        <v>35</v>
      </c>
      <c r="B47" s="72" t="s">
        <v>0</v>
      </c>
      <c r="C47" s="3"/>
      <c r="D47" s="62" t="s">
        <v>14</v>
      </c>
      <c r="E47" s="39"/>
      <c r="F47" s="22">
        <v>589472</v>
      </c>
      <c r="G47" s="39"/>
      <c r="H47" s="22">
        <v>1471664</v>
      </c>
      <c r="I47" s="39"/>
      <c r="J47" s="22">
        <v>4111952</v>
      </c>
      <c r="K47" s="39"/>
      <c r="L47" s="22">
        <v>8512035</v>
      </c>
      <c r="M47" s="39"/>
      <c r="N47" s="39"/>
      <c r="O47" s="39"/>
      <c r="P47" s="20"/>
      <c r="Q47" s="39"/>
      <c r="R47" s="20">
        <v>3530841</v>
      </c>
      <c r="S47" s="39"/>
      <c r="T47" s="22">
        <v>4387807</v>
      </c>
      <c r="U47" s="39"/>
      <c r="V47" s="39"/>
      <c r="W47" s="39"/>
      <c r="X47" s="22"/>
      <c r="Y47" s="39"/>
      <c r="Z47" s="22">
        <v>3482987</v>
      </c>
      <c r="AA47" s="39"/>
      <c r="AB47" s="20">
        <v>7842556</v>
      </c>
    </row>
    <row r="48" spans="1:28" ht="12.75" customHeight="1" x14ac:dyDescent="0.3">
      <c r="A48" s="3" t="s">
        <v>36</v>
      </c>
      <c r="B48" s="72" t="s">
        <v>0</v>
      </c>
      <c r="C48" s="3"/>
      <c r="D48" s="62" t="s">
        <v>14</v>
      </c>
      <c r="E48" s="39"/>
      <c r="F48" s="22">
        <v>10022</v>
      </c>
      <c r="G48" s="39"/>
      <c r="H48" s="22">
        <v>106454</v>
      </c>
      <c r="I48" s="39"/>
      <c r="J48" s="22">
        <v>398162</v>
      </c>
      <c r="K48" s="39"/>
      <c r="L48" s="22">
        <v>737178</v>
      </c>
      <c r="M48" s="39"/>
      <c r="N48" s="39"/>
      <c r="O48" s="39"/>
      <c r="P48" s="20"/>
      <c r="Q48" s="39"/>
      <c r="R48" s="20">
        <v>151796</v>
      </c>
      <c r="S48" s="39"/>
      <c r="T48" s="22">
        <v>985792</v>
      </c>
      <c r="U48" s="39"/>
      <c r="V48" s="39"/>
      <c r="W48" s="39"/>
      <c r="X48" s="20"/>
      <c r="Y48" s="39"/>
      <c r="Z48" s="20">
        <v>158191</v>
      </c>
      <c r="AA48" s="39"/>
      <c r="AB48" s="22">
        <v>946521</v>
      </c>
    </row>
    <row r="49" spans="1:28" ht="12.75" customHeight="1" x14ac:dyDescent="0.3">
      <c r="A49" s="3" t="s">
        <v>41</v>
      </c>
      <c r="B49" s="72" t="s">
        <v>0</v>
      </c>
      <c r="C49" s="3"/>
      <c r="D49" s="39"/>
      <c r="E49" s="39"/>
      <c r="F49" s="22">
        <v>446523</v>
      </c>
      <c r="G49" s="39"/>
      <c r="H49" s="22">
        <v>1037338</v>
      </c>
      <c r="I49" s="39"/>
      <c r="J49" s="22">
        <v>1503541</v>
      </c>
      <c r="K49" s="39"/>
      <c r="L49" s="22">
        <v>2192772</v>
      </c>
      <c r="M49" s="39"/>
      <c r="N49" s="39"/>
      <c r="O49" s="39"/>
      <c r="P49" s="20"/>
      <c r="Q49" s="39"/>
      <c r="R49" s="20">
        <v>55836</v>
      </c>
      <c r="S49" s="39"/>
      <c r="T49" s="22">
        <v>1040028</v>
      </c>
      <c r="U49" s="39"/>
      <c r="V49" s="39"/>
      <c r="W49" s="39"/>
      <c r="X49" s="22"/>
      <c r="Y49" s="39"/>
      <c r="Z49" s="22">
        <v>90599</v>
      </c>
      <c r="AA49" s="39"/>
      <c r="AB49" s="22">
        <v>1693624</v>
      </c>
    </row>
    <row r="50" spans="1:28" ht="12.75" customHeight="1" x14ac:dyDescent="0.3">
      <c r="A50" s="3" t="s">
        <v>42</v>
      </c>
      <c r="B50" s="72" t="s">
        <v>0</v>
      </c>
      <c r="C50" s="3"/>
      <c r="D50" s="39">
        <v>830</v>
      </c>
      <c r="E50" s="39"/>
      <c r="F50" s="22">
        <v>5358</v>
      </c>
      <c r="G50" s="39"/>
      <c r="H50" s="22">
        <v>66258</v>
      </c>
      <c r="I50" s="39"/>
      <c r="J50" s="22">
        <v>223831</v>
      </c>
      <c r="K50" s="39"/>
      <c r="L50" s="22">
        <v>190501</v>
      </c>
      <c r="M50" s="39"/>
      <c r="N50" s="39"/>
      <c r="O50" s="39"/>
      <c r="P50" s="20"/>
      <c r="Q50" s="39"/>
      <c r="R50" s="20">
        <v>93341</v>
      </c>
      <c r="S50" s="39"/>
      <c r="T50" s="22">
        <v>236208</v>
      </c>
      <c r="U50" s="39"/>
      <c r="V50" s="39"/>
      <c r="W50" s="39"/>
      <c r="X50" s="22"/>
      <c r="Y50" s="39"/>
      <c r="Z50" s="22">
        <v>89151</v>
      </c>
      <c r="AA50" s="39"/>
      <c r="AB50" s="39">
        <v>215275</v>
      </c>
    </row>
    <row r="51" spans="1:28" ht="12.75" customHeight="1" x14ac:dyDescent="0.3">
      <c r="A51" s="3"/>
      <c r="B51" s="72"/>
      <c r="C51" s="3"/>
      <c r="D51" s="39"/>
      <c r="E51" s="39"/>
      <c r="F51" s="39"/>
      <c r="G51" s="39"/>
      <c r="H51" s="39"/>
      <c r="I51" s="39"/>
      <c r="J51" s="22"/>
      <c r="K51" s="39"/>
      <c r="L51" s="22"/>
      <c r="M51" s="39"/>
      <c r="N51" s="39"/>
      <c r="O51" s="39"/>
      <c r="P51" s="22"/>
      <c r="Q51" s="39"/>
      <c r="R51" s="22"/>
      <c r="S51" s="39"/>
      <c r="T51" s="22"/>
      <c r="U51" s="39"/>
      <c r="V51" s="39"/>
      <c r="W51" s="39"/>
      <c r="X51" s="39"/>
      <c r="Y51" s="39"/>
      <c r="Z51" s="39"/>
      <c r="AA51" s="39"/>
      <c r="AB51" s="39"/>
    </row>
    <row r="52" spans="1:28" ht="12.75" customHeight="1" x14ac:dyDescent="0.3">
      <c r="A52" s="87" t="s">
        <v>131</v>
      </c>
      <c r="B52" s="88" t="s">
        <v>132</v>
      </c>
      <c r="C52" s="89"/>
      <c r="D52" s="90">
        <f>D44/D11</f>
        <v>-1.278212448015789</v>
      </c>
      <c r="E52" s="90"/>
      <c r="F52" s="90">
        <f>F44/F11</f>
        <v>2.4822455322455323</v>
      </c>
      <c r="G52" s="90"/>
      <c r="H52" s="90">
        <f>H44/H11</f>
        <v>0.86347119420414054</v>
      </c>
      <c r="I52" s="90"/>
      <c r="J52" s="90">
        <f>J44/J11</f>
        <v>1.0867729417369074</v>
      </c>
      <c r="K52" s="91"/>
      <c r="L52" s="90">
        <f>L44/L11</f>
        <v>1.9009767817700913</v>
      </c>
      <c r="M52" s="91"/>
      <c r="N52" s="92"/>
      <c r="O52" s="92"/>
      <c r="P52" s="93"/>
      <c r="Q52" s="92"/>
      <c r="R52" s="94">
        <v>1.3</v>
      </c>
      <c r="S52" s="92"/>
      <c r="T52" s="94">
        <v>1.19</v>
      </c>
      <c r="U52" s="92"/>
      <c r="V52" s="92"/>
      <c r="W52" s="92"/>
      <c r="X52" s="90"/>
      <c r="Y52" s="92"/>
      <c r="Z52" s="90">
        <v>0.9</v>
      </c>
      <c r="AA52" s="92"/>
      <c r="AB52" s="90">
        <v>0.6</v>
      </c>
    </row>
    <row r="53" spans="1:28" ht="12.75" customHeight="1" x14ac:dyDescent="0.3">
      <c r="A53" s="3"/>
      <c r="B53" s="72"/>
      <c r="C53" s="3"/>
      <c r="D53" s="3"/>
      <c r="E53" s="3"/>
      <c r="F53" s="3"/>
      <c r="G53" s="3"/>
      <c r="H53" s="3"/>
      <c r="I53" s="3"/>
      <c r="J53" s="21"/>
      <c r="K53" s="3"/>
      <c r="L53" s="21"/>
      <c r="M53" s="3"/>
      <c r="N53" s="3"/>
      <c r="O53" s="3"/>
      <c r="P53" s="95"/>
      <c r="Q53" s="3"/>
      <c r="R53" s="96"/>
      <c r="S53" s="3"/>
      <c r="T53" s="96"/>
      <c r="U53" s="3"/>
      <c r="V53" s="3"/>
      <c r="W53" s="3"/>
      <c r="X53" s="3"/>
      <c r="Y53" s="3"/>
      <c r="Z53" s="97"/>
      <c r="AA53" s="3"/>
      <c r="AB53" s="3"/>
    </row>
    <row r="54" spans="1:28" ht="12.75" customHeight="1" x14ac:dyDescent="0.3">
      <c r="A54" s="3"/>
      <c r="B54" s="6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75" customHeight="1" x14ac:dyDescent="0.3">
      <c r="A55" s="3"/>
      <c r="B55" s="6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75" customHeight="1" x14ac:dyDescent="0.3">
      <c r="A56" s="3"/>
      <c r="B56" s="6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75" customHeight="1" x14ac:dyDescent="0.3">
      <c r="A57" s="3"/>
      <c r="B57" s="6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 customHeight="1" x14ac:dyDescent="0.3">
      <c r="A58" s="3"/>
      <c r="B58" s="6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.75" customHeight="1" x14ac:dyDescent="0.3">
      <c r="A59" s="3"/>
      <c r="B59" s="6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customHeight="1" x14ac:dyDescent="0.3">
      <c r="A60" s="3"/>
      <c r="B60" s="60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 x14ac:dyDescent="0.3">
      <c r="A61" s="3"/>
      <c r="B61" s="6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 x14ac:dyDescent="0.3">
      <c r="A62" s="3"/>
      <c r="B62" s="60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 x14ac:dyDescent="0.3">
      <c r="A63" s="3"/>
      <c r="B63" s="60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 x14ac:dyDescent="0.3">
      <c r="A64" s="3"/>
      <c r="B64" s="60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 x14ac:dyDescent="0.3">
      <c r="A65" s="3"/>
      <c r="B65" s="60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 x14ac:dyDescent="0.3">
      <c r="A66" s="3"/>
      <c r="B66" s="60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 x14ac:dyDescent="0.3">
      <c r="A67" s="3"/>
      <c r="B67" s="6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 x14ac:dyDescent="0.3">
      <c r="A68" s="3"/>
      <c r="B68" s="6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 x14ac:dyDescent="0.3">
      <c r="A69" s="3"/>
      <c r="B69" s="60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 x14ac:dyDescent="0.3">
      <c r="A70" s="3"/>
      <c r="B70" s="6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 x14ac:dyDescent="0.3">
      <c r="A71" s="3"/>
      <c r="B71" s="6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 x14ac:dyDescent="0.3">
      <c r="A72" s="3"/>
      <c r="B72" s="60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 x14ac:dyDescent="0.3">
      <c r="A73" s="3"/>
      <c r="B73" s="6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75" customHeight="1" x14ac:dyDescent="0.3">
      <c r="A74" s="3"/>
      <c r="B74" s="60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 customHeight="1" x14ac:dyDescent="0.3">
      <c r="A75" s="3"/>
      <c r="B75" s="60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75" customHeight="1" x14ac:dyDescent="0.3">
      <c r="A76" s="3"/>
      <c r="B76" s="60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75" customHeight="1" x14ac:dyDescent="0.3">
      <c r="A77" s="3"/>
      <c r="B77" s="6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75" customHeight="1" x14ac:dyDescent="0.3">
      <c r="A78" s="3"/>
      <c r="B78" s="6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75" customHeight="1" x14ac:dyDescent="0.3">
      <c r="A79" s="3"/>
      <c r="B79" s="60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75" customHeight="1" x14ac:dyDescent="0.3">
      <c r="A80" s="3"/>
      <c r="B80" s="6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customHeight="1" x14ac:dyDescent="0.3">
      <c r="A81" s="3"/>
      <c r="B81" s="6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 customHeight="1" x14ac:dyDescent="0.3">
      <c r="A82" s="3"/>
      <c r="B82" s="60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75" customHeight="1" x14ac:dyDescent="0.3">
      <c r="A83" s="3"/>
      <c r="B83" s="6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75" customHeight="1" x14ac:dyDescent="0.3">
      <c r="A84" s="3"/>
      <c r="B84" s="6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75" customHeight="1" x14ac:dyDescent="0.3">
      <c r="A85" s="3"/>
      <c r="B85" s="60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75" customHeight="1" x14ac:dyDescent="0.3">
      <c r="A86" s="3"/>
      <c r="B86" s="6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75" customHeight="1" x14ac:dyDescent="0.3">
      <c r="A87" s="3"/>
      <c r="B87" s="60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75" customHeight="1" x14ac:dyDescent="0.3">
      <c r="A88" s="3"/>
      <c r="B88" s="6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75" customHeight="1" x14ac:dyDescent="0.3">
      <c r="A89" s="3"/>
      <c r="B89" s="6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customHeight="1" x14ac:dyDescent="0.3">
      <c r="A90" s="3"/>
      <c r="B90" s="6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75" customHeight="1" x14ac:dyDescent="0.3">
      <c r="A91" s="3"/>
      <c r="B91" s="60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75" customHeight="1" x14ac:dyDescent="0.3">
      <c r="A92" s="3"/>
      <c r="B92" s="60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75" customHeight="1" x14ac:dyDescent="0.3">
      <c r="A93" s="3"/>
      <c r="B93" s="60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75" customHeight="1" x14ac:dyDescent="0.3">
      <c r="A94" s="3"/>
      <c r="B94" s="60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75" customHeight="1" x14ac:dyDescent="0.3">
      <c r="A95" s="3"/>
      <c r="B95" s="60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75" customHeight="1" x14ac:dyDescent="0.3">
      <c r="A96" s="3"/>
      <c r="B96" s="60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75" customHeight="1" x14ac:dyDescent="0.3">
      <c r="A97" s="3"/>
      <c r="B97" s="60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75" customHeight="1" x14ac:dyDescent="0.3">
      <c r="A98" s="3"/>
      <c r="B98" s="6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75" customHeight="1" x14ac:dyDescent="0.3">
      <c r="A99" s="3"/>
      <c r="B99" s="60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75" customHeight="1" x14ac:dyDescent="0.3">
      <c r="A100" s="3"/>
      <c r="B100" s="6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75" customHeight="1" x14ac:dyDescent="0.3">
      <c r="A101" s="3"/>
      <c r="B101" s="60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75" customHeight="1" x14ac:dyDescent="0.3">
      <c r="A102" s="3"/>
      <c r="B102" s="6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75" customHeight="1" x14ac:dyDescent="0.3">
      <c r="A103" s="3"/>
      <c r="B103" s="60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 customHeight="1" x14ac:dyDescent="0.3">
      <c r="A104" s="3"/>
      <c r="B104" s="6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75" customHeight="1" x14ac:dyDescent="0.3">
      <c r="A105" s="3"/>
      <c r="B105" s="6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75" customHeight="1" x14ac:dyDescent="0.3">
      <c r="A106" s="3"/>
      <c r="B106" s="60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75" customHeight="1" x14ac:dyDescent="0.3">
      <c r="A107" s="3"/>
      <c r="B107" s="6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75" customHeight="1" x14ac:dyDescent="0.3">
      <c r="A108" s="3"/>
      <c r="B108" s="60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75" customHeight="1" x14ac:dyDescent="0.3">
      <c r="A109" s="3"/>
      <c r="B109" s="6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75" customHeight="1" x14ac:dyDescent="0.3">
      <c r="A110" s="3"/>
      <c r="B110" s="60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75" customHeight="1" x14ac:dyDescent="0.3">
      <c r="A111" s="3"/>
      <c r="B111" s="60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75" customHeight="1" x14ac:dyDescent="0.3">
      <c r="A112" s="3"/>
      <c r="B112" s="60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75" customHeight="1" x14ac:dyDescent="0.3">
      <c r="A113" s="3"/>
      <c r="B113" s="60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75" customHeight="1" x14ac:dyDescent="0.3">
      <c r="A114" s="3"/>
      <c r="B114" s="60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75" customHeight="1" x14ac:dyDescent="0.3">
      <c r="A115" s="3"/>
      <c r="B115" s="60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75" customHeight="1" x14ac:dyDescent="0.3">
      <c r="A116" s="3"/>
      <c r="B116" s="6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75" customHeight="1" x14ac:dyDescent="0.3">
      <c r="A117" s="3"/>
      <c r="B117" s="60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75" customHeight="1" x14ac:dyDescent="0.3">
      <c r="A118" s="3"/>
      <c r="B118" s="60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75" customHeight="1" x14ac:dyDescent="0.3">
      <c r="A119" s="3"/>
      <c r="B119" s="60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75" customHeight="1" x14ac:dyDescent="0.3">
      <c r="A120" s="3"/>
      <c r="B120" s="60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75" customHeight="1" x14ac:dyDescent="0.3">
      <c r="A121" s="3"/>
      <c r="B121" s="60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75" customHeight="1" x14ac:dyDescent="0.3">
      <c r="A122" s="3"/>
      <c r="B122" s="60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75" customHeight="1" x14ac:dyDescent="0.3">
      <c r="A123" s="3"/>
      <c r="B123" s="60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75" customHeight="1" x14ac:dyDescent="0.3">
      <c r="A124" s="3"/>
      <c r="B124" s="60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75" customHeight="1" x14ac:dyDescent="0.3">
      <c r="A125" s="3"/>
      <c r="B125" s="60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75" customHeight="1" x14ac:dyDescent="0.3">
      <c r="A126" s="3"/>
      <c r="B126" s="60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75" customHeight="1" x14ac:dyDescent="0.3">
      <c r="A127" s="3"/>
      <c r="B127" s="60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75" customHeight="1" x14ac:dyDescent="0.3">
      <c r="A128" s="3"/>
      <c r="B128" s="60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75" customHeight="1" x14ac:dyDescent="0.3">
      <c r="A129" s="3"/>
      <c r="B129" s="60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75" customHeight="1" x14ac:dyDescent="0.3">
      <c r="A130" s="3"/>
      <c r="B130" s="60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75" customHeight="1" x14ac:dyDescent="0.3">
      <c r="A131" s="3"/>
      <c r="B131" s="60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75" customHeight="1" x14ac:dyDescent="0.3">
      <c r="A132" s="3"/>
      <c r="B132" s="60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75" customHeight="1" x14ac:dyDescent="0.3">
      <c r="A133" s="3"/>
      <c r="B133" s="60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75" customHeight="1" x14ac:dyDescent="0.3">
      <c r="A134" s="3"/>
      <c r="B134" s="60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75" customHeight="1" x14ac:dyDescent="0.3">
      <c r="A135" s="3"/>
      <c r="B135" s="60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75" customHeight="1" x14ac:dyDescent="0.3">
      <c r="A136" s="3"/>
      <c r="B136" s="60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75" customHeight="1" x14ac:dyDescent="0.3">
      <c r="A137" s="3"/>
      <c r="B137" s="60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75" customHeight="1" x14ac:dyDescent="0.3">
      <c r="A138" s="3"/>
      <c r="B138" s="60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75" customHeight="1" x14ac:dyDescent="0.3">
      <c r="A139" s="3"/>
      <c r="B139" s="60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75" customHeight="1" x14ac:dyDescent="0.3">
      <c r="A140" s="3"/>
      <c r="B140" s="60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75" customHeight="1" x14ac:dyDescent="0.3">
      <c r="A141" s="3"/>
      <c r="B141" s="60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75" customHeight="1" x14ac:dyDescent="0.3">
      <c r="A142" s="3"/>
      <c r="B142" s="6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75" customHeight="1" x14ac:dyDescent="0.3">
      <c r="A143" s="3"/>
      <c r="B143" s="6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75" customHeight="1" x14ac:dyDescent="0.3">
      <c r="A144" s="3"/>
      <c r="B144" s="60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75" customHeight="1" x14ac:dyDescent="0.3">
      <c r="A145" s="3"/>
      <c r="B145" s="6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75" customHeight="1" x14ac:dyDescent="0.3">
      <c r="A146" s="3"/>
      <c r="B146" s="6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75" customHeight="1" x14ac:dyDescent="0.3">
      <c r="A147" s="3"/>
      <c r="B147" s="60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75" customHeight="1" x14ac:dyDescent="0.3">
      <c r="A148" s="3"/>
      <c r="B148" s="60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75" customHeight="1" x14ac:dyDescent="0.3">
      <c r="A149" s="3"/>
      <c r="B149" s="6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75" customHeight="1" x14ac:dyDescent="0.3">
      <c r="A150" s="3"/>
      <c r="B150" s="6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75" customHeight="1" x14ac:dyDescent="0.3">
      <c r="A151" s="3"/>
      <c r="B151" s="6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75" customHeight="1" x14ac:dyDescent="0.3">
      <c r="A152" s="3"/>
      <c r="B152" s="60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75" customHeight="1" x14ac:dyDescent="0.3">
      <c r="A153" s="3"/>
      <c r="B153" s="6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75" customHeight="1" x14ac:dyDescent="0.3">
      <c r="A154" s="3"/>
      <c r="B154" s="6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75" customHeight="1" x14ac:dyDescent="0.3">
      <c r="A155" s="3"/>
      <c r="B155" s="6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75" customHeight="1" x14ac:dyDescent="0.3">
      <c r="A156" s="3"/>
      <c r="B156" s="6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 customHeight="1" x14ac:dyDescent="0.3">
      <c r="A157" s="3"/>
      <c r="B157" s="6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 customHeight="1" x14ac:dyDescent="0.3">
      <c r="A158" s="3"/>
      <c r="B158" s="6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 customHeight="1" x14ac:dyDescent="0.3">
      <c r="A159" s="3"/>
      <c r="B159" s="6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 customHeight="1" x14ac:dyDescent="0.3">
      <c r="A160" s="3"/>
      <c r="B160" s="6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2.75" customHeight="1" x14ac:dyDescent="0.3">
      <c r="A161" s="3"/>
      <c r="B161" s="6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2.75" customHeight="1" x14ac:dyDescent="0.3">
      <c r="A162" s="3"/>
      <c r="B162" s="6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2.75" customHeight="1" x14ac:dyDescent="0.3">
      <c r="A163" s="3"/>
      <c r="B163" s="6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2.75" customHeight="1" x14ac:dyDescent="0.3">
      <c r="A164" s="3"/>
      <c r="B164" s="6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2.75" customHeight="1" x14ac:dyDescent="0.3">
      <c r="A165" s="3"/>
      <c r="B165" s="6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2.75" customHeight="1" x14ac:dyDescent="0.3">
      <c r="A166" s="3"/>
      <c r="B166" s="60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2.75" customHeight="1" x14ac:dyDescent="0.3">
      <c r="A167" s="3"/>
      <c r="B167" s="6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2.75" customHeight="1" x14ac:dyDescent="0.3">
      <c r="A168" s="3"/>
      <c r="B168" s="6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2.75" customHeight="1" x14ac:dyDescent="0.3">
      <c r="A169" s="3"/>
      <c r="B169" s="6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2.75" customHeight="1" x14ac:dyDescent="0.3">
      <c r="A170" s="3"/>
      <c r="B170" s="6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2.75" customHeight="1" x14ac:dyDescent="0.3">
      <c r="A171" s="3"/>
      <c r="B171" s="6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2.75" customHeight="1" x14ac:dyDescent="0.3">
      <c r="A172" s="3"/>
      <c r="B172" s="60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2.75" customHeight="1" x14ac:dyDescent="0.3">
      <c r="A173" s="3"/>
      <c r="B173" s="6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2.75" customHeight="1" x14ac:dyDescent="0.3">
      <c r="A174" s="3"/>
      <c r="B174" s="6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2.75" customHeight="1" x14ac:dyDescent="0.3">
      <c r="A175" s="3"/>
      <c r="B175" s="6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2.75" customHeight="1" x14ac:dyDescent="0.3">
      <c r="A176" s="3"/>
      <c r="B176" s="6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2.75" customHeight="1" x14ac:dyDescent="0.3">
      <c r="A177" s="3"/>
      <c r="B177" s="6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2.75" customHeight="1" x14ac:dyDescent="0.3">
      <c r="A178" s="3"/>
      <c r="B178" s="6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2.75" customHeight="1" x14ac:dyDescent="0.3">
      <c r="A179" s="3"/>
      <c r="B179" s="6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2.75" customHeight="1" x14ac:dyDescent="0.3">
      <c r="A180" s="3"/>
      <c r="B180" s="60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2.75" customHeight="1" x14ac:dyDescent="0.3">
      <c r="A181" s="3"/>
      <c r="B181" s="6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2.75" customHeight="1" x14ac:dyDescent="0.3">
      <c r="A182" s="3"/>
      <c r="B182" s="60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2.75" customHeight="1" x14ac:dyDescent="0.3">
      <c r="A183" s="3"/>
      <c r="B183" s="6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2.75" customHeight="1" x14ac:dyDescent="0.3">
      <c r="A184" s="3"/>
      <c r="B184" s="6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2.75" customHeight="1" x14ac:dyDescent="0.3">
      <c r="A185" s="3"/>
      <c r="B185" s="6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2.75" customHeight="1" x14ac:dyDescent="0.3">
      <c r="A186" s="3"/>
      <c r="B186" s="60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2.75" customHeight="1" x14ac:dyDescent="0.3">
      <c r="A187" s="3"/>
      <c r="B187" s="6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2.75" customHeight="1" x14ac:dyDescent="0.3">
      <c r="A188" s="3"/>
      <c r="B188" s="6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2.75" customHeight="1" x14ac:dyDescent="0.3">
      <c r="A189" s="3"/>
      <c r="B189" s="6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2.75" customHeight="1" x14ac:dyDescent="0.3">
      <c r="A190" s="3"/>
      <c r="B190" s="6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2.75" customHeight="1" x14ac:dyDescent="0.3">
      <c r="A191" s="3"/>
      <c r="B191" s="6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2.75" customHeight="1" x14ac:dyDescent="0.3">
      <c r="A192" s="3"/>
      <c r="B192" s="6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2.75" customHeight="1" x14ac:dyDescent="0.3">
      <c r="A193" s="3"/>
      <c r="B193" s="6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2.75" customHeight="1" x14ac:dyDescent="0.3">
      <c r="A194" s="3"/>
      <c r="B194" s="6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2.75" customHeight="1" x14ac:dyDescent="0.3">
      <c r="A195" s="3"/>
      <c r="B195" s="6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2.75" customHeight="1" x14ac:dyDescent="0.3">
      <c r="A196" s="3"/>
      <c r="B196" s="6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2.75" customHeight="1" x14ac:dyDescent="0.3">
      <c r="A197" s="3"/>
      <c r="B197" s="6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2.75" customHeight="1" x14ac:dyDescent="0.3">
      <c r="A198" s="3"/>
      <c r="B198" s="6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2.75" customHeight="1" x14ac:dyDescent="0.3">
      <c r="A199" s="3"/>
      <c r="B199" s="6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2.75" customHeight="1" x14ac:dyDescent="0.3">
      <c r="A200" s="3"/>
      <c r="B200" s="6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2.75" customHeight="1" x14ac:dyDescent="0.3">
      <c r="A201" s="3"/>
      <c r="B201" s="6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2.75" customHeight="1" x14ac:dyDescent="0.3">
      <c r="A202" s="3"/>
      <c r="B202" s="6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2.75" customHeight="1" x14ac:dyDescent="0.3">
      <c r="A203" s="3"/>
      <c r="B203" s="6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2.75" customHeight="1" x14ac:dyDescent="0.3">
      <c r="A204" s="3"/>
      <c r="B204" s="6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2.75" customHeight="1" x14ac:dyDescent="0.3">
      <c r="A205" s="3"/>
      <c r="B205" s="6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2.75" customHeight="1" x14ac:dyDescent="0.3">
      <c r="A206" s="3"/>
      <c r="B206" s="6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2.75" customHeight="1" x14ac:dyDescent="0.3">
      <c r="A207" s="3"/>
      <c r="B207" s="6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2.75" customHeight="1" x14ac:dyDescent="0.3">
      <c r="A208" s="3"/>
      <c r="B208" s="6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2.75" customHeight="1" x14ac:dyDescent="0.3">
      <c r="A209" s="3"/>
      <c r="B209" s="6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2.75" customHeight="1" x14ac:dyDescent="0.3">
      <c r="A210" s="3"/>
      <c r="B210" s="6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2.75" customHeight="1" x14ac:dyDescent="0.3">
      <c r="A211" s="3"/>
      <c r="B211" s="6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2.75" customHeight="1" x14ac:dyDescent="0.3">
      <c r="A212" s="3"/>
      <c r="B212" s="6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2.75" customHeight="1" x14ac:dyDescent="0.3">
      <c r="A213" s="3"/>
      <c r="B213" s="6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2.75" customHeight="1" x14ac:dyDescent="0.3">
      <c r="A214" s="3"/>
      <c r="B214" s="6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2.75" customHeight="1" x14ac:dyDescent="0.3">
      <c r="A215" s="3"/>
      <c r="B215" s="6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2.75" customHeight="1" x14ac:dyDescent="0.3">
      <c r="A216" s="3"/>
      <c r="B216" s="6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2.75" customHeight="1" x14ac:dyDescent="0.3">
      <c r="A217" s="3"/>
      <c r="B217" s="6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2.75" customHeight="1" x14ac:dyDescent="0.3">
      <c r="A218" s="3"/>
      <c r="B218" s="6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2.75" customHeight="1" x14ac:dyDescent="0.3">
      <c r="A219" s="3"/>
      <c r="B219" s="6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2.75" customHeight="1" x14ac:dyDescent="0.3">
      <c r="A220" s="3"/>
      <c r="B220" s="6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2.75" customHeight="1" x14ac:dyDescent="0.3">
      <c r="A221" s="3"/>
      <c r="B221" s="6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2.75" customHeight="1" x14ac:dyDescent="0.3">
      <c r="A222" s="3"/>
      <c r="B222" s="6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2.75" customHeight="1" x14ac:dyDescent="0.3">
      <c r="A223" s="3"/>
      <c r="B223" s="6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2.75" customHeight="1" x14ac:dyDescent="0.3">
      <c r="A224" s="3"/>
      <c r="B224" s="6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2.75" customHeight="1" x14ac:dyDescent="0.3">
      <c r="A225" s="3"/>
      <c r="B225" s="6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2.75" customHeight="1" x14ac:dyDescent="0.3">
      <c r="A226" s="3"/>
      <c r="B226" s="6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2.75" customHeight="1" x14ac:dyDescent="0.3">
      <c r="A227" s="3"/>
      <c r="B227" s="6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2.75" customHeight="1" x14ac:dyDescent="0.3">
      <c r="A228" s="3"/>
      <c r="B228" s="6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2.75" customHeight="1" x14ac:dyDescent="0.3">
      <c r="A229" s="3"/>
      <c r="B229" s="6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2.75" customHeight="1" x14ac:dyDescent="0.3">
      <c r="A230" s="3"/>
      <c r="B230" s="6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2.75" customHeight="1" x14ac:dyDescent="0.3">
      <c r="A231" s="3"/>
      <c r="B231" s="6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2.75" customHeight="1" x14ac:dyDescent="0.3">
      <c r="A232" s="3"/>
      <c r="B232" s="6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2.75" customHeight="1" x14ac:dyDescent="0.3">
      <c r="A233" s="3"/>
      <c r="B233" s="6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2.75" customHeight="1" x14ac:dyDescent="0.3">
      <c r="A234" s="3"/>
      <c r="B234" s="6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2.75" customHeight="1" x14ac:dyDescent="0.3">
      <c r="A235" s="3"/>
      <c r="B235" s="6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2.75" customHeight="1" x14ac:dyDescent="0.3">
      <c r="A236" s="3"/>
      <c r="B236" s="6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2.75" customHeight="1" x14ac:dyDescent="0.3">
      <c r="A237" s="3"/>
      <c r="B237" s="6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2.75" customHeight="1" x14ac:dyDescent="0.3">
      <c r="A238" s="3"/>
      <c r="B238" s="6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2.75" customHeight="1" x14ac:dyDescent="0.3">
      <c r="A239" s="3"/>
      <c r="B239" s="6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2.75" customHeight="1" x14ac:dyDescent="0.3">
      <c r="A240" s="3"/>
      <c r="B240" s="6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2.75" customHeight="1" x14ac:dyDescent="0.3">
      <c r="A241" s="3"/>
      <c r="B241" s="6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2.75" customHeight="1" x14ac:dyDescent="0.3">
      <c r="A242" s="3"/>
      <c r="B242" s="6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2.75" customHeight="1" x14ac:dyDescent="0.3">
      <c r="A243" s="3"/>
      <c r="B243" s="6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2.75" customHeight="1" x14ac:dyDescent="0.3">
      <c r="A244" s="3"/>
      <c r="B244" s="6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2.75" customHeight="1" x14ac:dyDescent="0.3">
      <c r="A245" s="3"/>
      <c r="B245" s="6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2.75" customHeight="1" x14ac:dyDescent="0.3">
      <c r="A246" s="3"/>
      <c r="B246" s="6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2.75" customHeight="1" x14ac:dyDescent="0.3">
      <c r="A247" s="3"/>
      <c r="B247" s="6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2.75" customHeight="1" x14ac:dyDescent="0.3">
      <c r="A248" s="3"/>
      <c r="B248" s="6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2.75" customHeight="1" x14ac:dyDescent="0.3">
      <c r="A249" s="3"/>
      <c r="B249" s="6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2.75" customHeight="1" x14ac:dyDescent="0.3">
      <c r="A250" s="3"/>
      <c r="B250" s="6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2.75" customHeight="1" x14ac:dyDescent="0.3">
      <c r="A251" s="3"/>
      <c r="B251" s="6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2.75" customHeight="1" x14ac:dyDescent="0.3">
      <c r="A252" s="3"/>
      <c r="B252" s="6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2.75" customHeight="1" x14ac:dyDescent="0.3">
      <c r="A253" s="3"/>
      <c r="B253" s="6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2.75" customHeight="1" x14ac:dyDescent="0.3">
      <c r="A254" s="3"/>
      <c r="B254" s="6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2.75" customHeight="1" x14ac:dyDescent="0.3">
      <c r="A255" s="3"/>
      <c r="B255" s="6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2.75" customHeight="1" x14ac:dyDescent="0.3">
      <c r="A256" s="3"/>
      <c r="B256" s="6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2.75" customHeight="1" x14ac:dyDescent="0.3">
      <c r="A257" s="3"/>
      <c r="B257" s="6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2.75" customHeight="1" x14ac:dyDescent="0.3">
      <c r="A258" s="3"/>
      <c r="B258" s="6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2.75" customHeight="1" x14ac:dyDescent="0.3">
      <c r="A259" s="3"/>
      <c r="B259" s="6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2.75" customHeight="1" x14ac:dyDescent="0.3">
      <c r="A260" s="3"/>
      <c r="B260" s="6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2.75" customHeight="1" x14ac:dyDescent="0.3">
      <c r="A261" s="3"/>
      <c r="B261" s="6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2.75" customHeight="1" x14ac:dyDescent="0.3">
      <c r="A262" s="3"/>
      <c r="B262" s="6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2.75" customHeight="1" x14ac:dyDescent="0.3">
      <c r="A263" s="3"/>
      <c r="B263" s="6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2.75" customHeight="1" x14ac:dyDescent="0.3">
      <c r="A264" s="3"/>
      <c r="B264" s="6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2.75" customHeight="1" x14ac:dyDescent="0.3">
      <c r="A265" s="3"/>
      <c r="B265" s="6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2.75" customHeight="1" x14ac:dyDescent="0.3">
      <c r="A266" s="3"/>
      <c r="B266" s="6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2.75" customHeight="1" x14ac:dyDescent="0.3">
      <c r="A267" s="3"/>
      <c r="B267" s="60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2.75" customHeight="1" x14ac:dyDescent="0.3">
      <c r="A268" s="3"/>
      <c r="B268" s="6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2.75" customHeight="1" x14ac:dyDescent="0.3">
      <c r="A269" s="3"/>
      <c r="B269" s="6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2.75" customHeight="1" x14ac:dyDescent="0.3">
      <c r="A270" s="3"/>
      <c r="B270" s="6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2.75" customHeight="1" x14ac:dyDescent="0.3">
      <c r="A271" s="3"/>
      <c r="B271" s="6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2.75" customHeight="1" x14ac:dyDescent="0.3">
      <c r="A272" s="3"/>
      <c r="B272" s="60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2.75" customHeight="1" x14ac:dyDescent="0.3">
      <c r="A273" s="3"/>
      <c r="B273" s="60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2.75" customHeight="1" x14ac:dyDescent="0.3">
      <c r="A274" s="3"/>
      <c r="B274" s="60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2.75" customHeight="1" x14ac:dyDescent="0.3">
      <c r="A275" s="3"/>
      <c r="B275" s="6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2.75" customHeight="1" x14ac:dyDescent="0.3">
      <c r="A276" s="3"/>
      <c r="B276" s="6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2.75" customHeight="1" x14ac:dyDescent="0.3">
      <c r="A277" s="3"/>
      <c r="B277" s="6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2.75" customHeight="1" x14ac:dyDescent="0.3">
      <c r="A278" s="3"/>
      <c r="B278" s="60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2.75" customHeight="1" x14ac:dyDescent="0.3">
      <c r="A279" s="3"/>
      <c r="B279" s="6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2.75" customHeight="1" x14ac:dyDescent="0.3">
      <c r="A280" s="3"/>
      <c r="B280" s="6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2.75" customHeight="1" x14ac:dyDescent="0.3">
      <c r="A281" s="3"/>
      <c r="B281" s="6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2.75" customHeight="1" x14ac:dyDescent="0.3">
      <c r="A282" s="3"/>
      <c r="B282" s="60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2.75" customHeight="1" x14ac:dyDescent="0.3">
      <c r="A283" s="3"/>
      <c r="B283" s="6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2.75" customHeight="1" x14ac:dyDescent="0.3">
      <c r="A284" s="3"/>
      <c r="B284" s="60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2.75" customHeight="1" x14ac:dyDescent="0.3">
      <c r="A285" s="3"/>
      <c r="B285" s="60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2.75" customHeight="1" x14ac:dyDescent="0.3">
      <c r="A286" s="3"/>
      <c r="B286" s="6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2.75" customHeight="1" x14ac:dyDescent="0.3">
      <c r="A287" s="3"/>
      <c r="B287" s="6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2.75" customHeight="1" x14ac:dyDescent="0.3">
      <c r="A288" s="3"/>
      <c r="B288" s="6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2.75" customHeight="1" x14ac:dyDescent="0.3">
      <c r="A289" s="3"/>
      <c r="B289" s="6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2.75" customHeight="1" x14ac:dyDescent="0.3">
      <c r="A290" s="3"/>
      <c r="B290" s="60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2.75" customHeight="1" x14ac:dyDescent="0.3">
      <c r="A291" s="3"/>
      <c r="B291" s="6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2.75" customHeight="1" x14ac:dyDescent="0.3">
      <c r="A292" s="3"/>
      <c r="B292" s="6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2.75" customHeight="1" x14ac:dyDescent="0.3">
      <c r="A293" s="3"/>
      <c r="B293" s="6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2.75" customHeight="1" x14ac:dyDescent="0.3">
      <c r="A294" s="3"/>
      <c r="B294" s="60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2.75" customHeight="1" x14ac:dyDescent="0.3">
      <c r="A295" s="3"/>
      <c r="B295" s="60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2.75" customHeight="1" x14ac:dyDescent="0.3">
      <c r="A296" s="3"/>
      <c r="B296" s="60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2.75" customHeight="1" x14ac:dyDescent="0.3">
      <c r="A297" s="3"/>
      <c r="B297" s="6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2.75" customHeight="1" x14ac:dyDescent="0.3">
      <c r="A298" s="3"/>
      <c r="B298" s="6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2.75" customHeight="1" x14ac:dyDescent="0.3">
      <c r="A299" s="3"/>
      <c r="B299" s="60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2.75" customHeight="1" x14ac:dyDescent="0.3">
      <c r="A300" s="3"/>
      <c r="B300" s="60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2.75" customHeight="1" x14ac:dyDescent="0.3">
      <c r="A301" s="3"/>
      <c r="B301" s="60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2.75" customHeight="1" x14ac:dyDescent="0.3">
      <c r="A302" s="3"/>
      <c r="B302" s="6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2.75" customHeight="1" x14ac:dyDescent="0.3">
      <c r="A303" s="3"/>
      <c r="B303" s="6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2.75" customHeight="1" x14ac:dyDescent="0.3">
      <c r="A304" s="3"/>
      <c r="B304" s="60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2.75" customHeight="1" x14ac:dyDescent="0.3">
      <c r="A305" s="3"/>
      <c r="B305" s="60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2.75" customHeight="1" x14ac:dyDescent="0.3">
      <c r="A306" s="3"/>
      <c r="B306" s="60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2.75" customHeight="1" x14ac:dyDescent="0.3">
      <c r="A307" s="3"/>
      <c r="B307" s="6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2.75" customHeight="1" x14ac:dyDescent="0.3">
      <c r="A308" s="3"/>
      <c r="B308" s="6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2.75" customHeight="1" x14ac:dyDescent="0.3">
      <c r="A309" s="3"/>
      <c r="B309" s="60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2.75" customHeight="1" x14ac:dyDescent="0.3">
      <c r="A310" s="3"/>
      <c r="B310" s="60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2.75" customHeight="1" x14ac:dyDescent="0.3">
      <c r="A311" s="3"/>
      <c r="B311" s="60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2.75" customHeight="1" x14ac:dyDescent="0.3">
      <c r="A312" s="3"/>
      <c r="B312" s="6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2.75" customHeight="1" x14ac:dyDescent="0.3">
      <c r="A313" s="3"/>
      <c r="B313" s="6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2.75" customHeight="1" x14ac:dyDescent="0.3">
      <c r="A314" s="3"/>
      <c r="B314" s="60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2.75" customHeight="1" x14ac:dyDescent="0.3">
      <c r="A315" s="3"/>
      <c r="B315" s="60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2.75" customHeight="1" x14ac:dyDescent="0.3">
      <c r="A316" s="3"/>
      <c r="B316" s="60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2.75" customHeight="1" x14ac:dyDescent="0.3">
      <c r="A317" s="3"/>
      <c r="B317" s="6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2.75" customHeight="1" x14ac:dyDescent="0.3">
      <c r="A318" s="3"/>
      <c r="B318" s="6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2.75" customHeight="1" x14ac:dyDescent="0.3">
      <c r="A319" s="3"/>
      <c r="B319" s="60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2.75" customHeight="1" x14ac:dyDescent="0.3">
      <c r="A320" s="3"/>
      <c r="B320" s="60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2.75" customHeight="1" x14ac:dyDescent="0.3">
      <c r="A321" s="3"/>
      <c r="B321" s="6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2.75" customHeight="1" x14ac:dyDescent="0.3">
      <c r="A322" s="3"/>
      <c r="B322" s="6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2.75" customHeight="1" x14ac:dyDescent="0.3">
      <c r="A323" s="3"/>
      <c r="B323" s="6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2.75" customHeight="1" x14ac:dyDescent="0.3">
      <c r="A324" s="3"/>
      <c r="B324" s="60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2.75" customHeight="1" x14ac:dyDescent="0.3">
      <c r="A325" s="3"/>
      <c r="B325" s="60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2.75" customHeight="1" x14ac:dyDescent="0.3">
      <c r="A326" s="3"/>
      <c r="B326" s="60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2.75" customHeight="1" x14ac:dyDescent="0.3">
      <c r="A327" s="3"/>
      <c r="B327" s="60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2.75" customHeight="1" x14ac:dyDescent="0.3">
      <c r="A328" s="3"/>
      <c r="B328" s="6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2.75" customHeight="1" x14ac:dyDescent="0.3">
      <c r="A329" s="3"/>
      <c r="B329" s="6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2.75" customHeight="1" x14ac:dyDescent="0.3">
      <c r="A330" s="3"/>
      <c r="B330" s="60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2.75" customHeight="1" x14ac:dyDescent="0.3">
      <c r="A331" s="3"/>
      <c r="B331" s="60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2.75" customHeight="1" x14ac:dyDescent="0.3">
      <c r="A332" s="3"/>
      <c r="B332" s="60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2.75" customHeight="1" x14ac:dyDescent="0.3">
      <c r="A333" s="3"/>
      <c r="B333" s="6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2.75" customHeight="1" x14ac:dyDescent="0.3">
      <c r="A334" s="3"/>
      <c r="B334" s="6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2.75" customHeight="1" x14ac:dyDescent="0.3">
      <c r="A335" s="3"/>
      <c r="B335" s="60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2.75" customHeight="1" x14ac:dyDescent="0.3">
      <c r="A336" s="3"/>
      <c r="B336" s="60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2.75" customHeight="1" x14ac:dyDescent="0.3">
      <c r="A337" s="3"/>
      <c r="B337" s="60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2.75" customHeight="1" x14ac:dyDescent="0.3">
      <c r="A338" s="3"/>
      <c r="B338" s="6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2.75" customHeight="1" x14ac:dyDescent="0.3">
      <c r="A339" s="3"/>
      <c r="B339" s="6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2.75" customHeight="1" x14ac:dyDescent="0.3">
      <c r="A340" s="3"/>
      <c r="B340" s="60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2.75" customHeight="1" x14ac:dyDescent="0.3">
      <c r="A341" s="3"/>
      <c r="B341" s="60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2.75" customHeight="1" x14ac:dyDescent="0.3">
      <c r="A342" s="3"/>
      <c r="B342" s="60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2.75" customHeight="1" x14ac:dyDescent="0.3">
      <c r="A343" s="3"/>
      <c r="B343" s="60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2.75" customHeight="1" x14ac:dyDescent="0.3">
      <c r="A344" s="3"/>
      <c r="B344" s="60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2.75" customHeight="1" x14ac:dyDescent="0.3">
      <c r="A345" s="3"/>
      <c r="B345" s="6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2.75" customHeight="1" x14ac:dyDescent="0.3">
      <c r="A346" s="3"/>
      <c r="B346" s="6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2.75" customHeight="1" x14ac:dyDescent="0.3">
      <c r="A347" s="3"/>
      <c r="B347" s="60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2.75" customHeight="1" x14ac:dyDescent="0.3">
      <c r="A348" s="3"/>
      <c r="B348" s="60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2.75" customHeight="1" x14ac:dyDescent="0.3">
      <c r="A349" s="3"/>
      <c r="B349" s="60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2.75" customHeight="1" x14ac:dyDescent="0.3">
      <c r="A350" s="3"/>
      <c r="B350" s="60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2.75" customHeight="1" x14ac:dyDescent="0.3">
      <c r="A351" s="3"/>
      <c r="B351" s="6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2.75" customHeight="1" x14ac:dyDescent="0.3">
      <c r="A352" s="3"/>
      <c r="B352" s="6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2.75" customHeight="1" x14ac:dyDescent="0.3">
      <c r="A353" s="3"/>
      <c r="B353" s="60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2.75" customHeight="1" x14ac:dyDescent="0.3">
      <c r="A354" s="3"/>
      <c r="B354" s="60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2.75" customHeight="1" x14ac:dyDescent="0.3">
      <c r="A355" s="3"/>
      <c r="B355" s="6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2.75" customHeight="1" x14ac:dyDescent="0.3">
      <c r="A356" s="3"/>
      <c r="B356" s="6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2.75" customHeight="1" x14ac:dyDescent="0.3">
      <c r="A357" s="3"/>
      <c r="B357" s="6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2.75" customHeight="1" x14ac:dyDescent="0.3">
      <c r="A358" s="3"/>
      <c r="B358" s="60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2.75" customHeight="1" x14ac:dyDescent="0.3">
      <c r="A359" s="3"/>
      <c r="B359" s="60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2.75" customHeight="1" x14ac:dyDescent="0.3">
      <c r="A360" s="3"/>
      <c r="B360" s="60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2.75" customHeight="1" x14ac:dyDescent="0.3">
      <c r="A361" s="3"/>
      <c r="B361" s="6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2.75" customHeight="1" x14ac:dyDescent="0.3">
      <c r="A362" s="3"/>
      <c r="B362" s="6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2.75" customHeight="1" x14ac:dyDescent="0.3">
      <c r="A363" s="3"/>
      <c r="B363" s="60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2.75" customHeight="1" x14ac:dyDescent="0.3">
      <c r="A364" s="3"/>
      <c r="B364" s="60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2.75" customHeight="1" x14ac:dyDescent="0.3">
      <c r="A365" s="3"/>
      <c r="B365" s="60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2.75" customHeight="1" x14ac:dyDescent="0.3">
      <c r="A366" s="3"/>
      <c r="B366" s="6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2.75" customHeight="1" x14ac:dyDescent="0.3">
      <c r="A367" s="3"/>
      <c r="B367" s="6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2.75" customHeight="1" x14ac:dyDescent="0.3">
      <c r="A368" s="3"/>
      <c r="B368" s="60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2.75" customHeight="1" x14ac:dyDescent="0.3">
      <c r="A369" s="3"/>
      <c r="B369" s="60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2.75" customHeight="1" x14ac:dyDescent="0.3">
      <c r="A370" s="3"/>
      <c r="B370" s="6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2.75" customHeight="1" x14ac:dyDescent="0.3">
      <c r="A371" s="3"/>
      <c r="B371" s="6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2.75" customHeight="1" x14ac:dyDescent="0.3">
      <c r="A372" s="3"/>
      <c r="B372" s="6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2.75" customHeight="1" x14ac:dyDescent="0.3">
      <c r="A373" s="3"/>
      <c r="B373" s="60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2.75" customHeight="1" x14ac:dyDescent="0.3">
      <c r="A374" s="3"/>
      <c r="B374" s="60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2.75" customHeight="1" x14ac:dyDescent="0.3">
      <c r="A375" s="3"/>
      <c r="B375" s="60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2.75" customHeight="1" x14ac:dyDescent="0.3">
      <c r="A376" s="3"/>
      <c r="B376" s="6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2.75" customHeight="1" x14ac:dyDescent="0.3">
      <c r="A377" s="3"/>
      <c r="B377" s="6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2.75" customHeight="1" x14ac:dyDescent="0.3">
      <c r="A378" s="3"/>
      <c r="B378" s="60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2.75" customHeight="1" x14ac:dyDescent="0.3">
      <c r="A379" s="3"/>
      <c r="B379" s="6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2.75" customHeight="1" x14ac:dyDescent="0.3">
      <c r="A380" s="3"/>
      <c r="B380" s="6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2.75" customHeight="1" x14ac:dyDescent="0.3">
      <c r="A381" s="3"/>
      <c r="B381" s="6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2.75" customHeight="1" x14ac:dyDescent="0.3">
      <c r="A382" s="3"/>
      <c r="B382" s="6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2.75" customHeight="1" x14ac:dyDescent="0.3">
      <c r="A383" s="3"/>
      <c r="B383" s="6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2.75" customHeight="1" x14ac:dyDescent="0.3">
      <c r="A384" s="3"/>
      <c r="B384" s="6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2.75" customHeight="1" x14ac:dyDescent="0.3">
      <c r="A385" s="3"/>
      <c r="B385" s="60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2.75" customHeight="1" x14ac:dyDescent="0.3">
      <c r="A386" s="3"/>
      <c r="B386" s="6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2.75" customHeight="1" x14ac:dyDescent="0.3">
      <c r="A387" s="3"/>
      <c r="B387" s="6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2.75" customHeight="1" x14ac:dyDescent="0.3">
      <c r="A388" s="3"/>
      <c r="B388" s="60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2.75" customHeight="1" x14ac:dyDescent="0.3">
      <c r="A389" s="3"/>
      <c r="B389" s="6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2.75" customHeight="1" x14ac:dyDescent="0.3">
      <c r="A390" s="3"/>
      <c r="B390" s="60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2.75" customHeight="1" x14ac:dyDescent="0.3">
      <c r="A391" s="3"/>
      <c r="B391" s="6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2.75" customHeight="1" x14ac:dyDescent="0.3">
      <c r="A392" s="3"/>
      <c r="B392" s="6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2.75" customHeight="1" x14ac:dyDescent="0.3">
      <c r="A393" s="3"/>
      <c r="B393" s="60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2.75" customHeight="1" x14ac:dyDescent="0.3">
      <c r="A394" s="3"/>
      <c r="B394" s="60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2.75" customHeight="1" x14ac:dyDescent="0.3">
      <c r="A395" s="3"/>
      <c r="B395" s="60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2.75" customHeight="1" x14ac:dyDescent="0.3">
      <c r="A396" s="3"/>
      <c r="B396" s="6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2.75" customHeight="1" x14ac:dyDescent="0.3">
      <c r="A397" s="3"/>
      <c r="B397" s="6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2.75" customHeight="1" x14ac:dyDescent="0.3">
      <c r="A398" s="3"/>
      <c r="B398" s="60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2.75" customHeight="1" x14ac:dyDescent="0.3">
      <c r="A399" s="3"/>
      <c r="B399" s="60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2.75" customHeight="1" x14ac:dyDescent="0.3">
      <c r="A400" s="3"/>
      <c r="B400" s="60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2.75" customHeight="1" x14ac:dyDescent="0.3">
      <c r="A401" s="3"/>
      <c r="B401" s="6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2.75" customHeight="1" x14ac:dyDescent="0.3">
      <c r="A402" s="3"/>
      <c r="B402" s="6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2.75" customHeight="1" x14ac:dyDescent="0.3">
      <c r="A403" s="3"/>
      <c r="B403" s="60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2.75" customHeight="1" x14ac:dyDescent="0.3">
      <c r="A404" s="3"/>
      <c r="B404" s="60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2.75" customHeight="1" x14ac:dyDescent="0.3">
      <c r="A405" s="3"/>
      <c r="B405" s="60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2.75" customHeight="1" x14ac:dyDescent="0.3">
      <c r="A406" s="3"/>
      <c r="B406" s="6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2.75" customHeight="1" x14ac:dyDescent="0.3">
      <c r="A407" s="3"/>
      <c r="B407" s="6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2.75" customHeight="1" x14ac:dyDescent="0.3">
      <c r="A408" s="3"/>
      <c r="B408" s="60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2.75" customHeight="1" x14ac:dyDescent="0.3">
      <c r="A409" s="3"/>
      <c r="B409" s="60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2.75" customHeight="1" x14ac:dyDescent="0.3">
      <c r="A410" s="3"/>
      <c r="B410" s="60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2.75" customHeight="1" x14ac:dyDescent="0.3">
      <c r="A411" s="3"/>
      <c r="B411" s="6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2.75" customHeight="1" x14ac:dyDescent="0.3">
      <c r="A412" s="3"/>
      <c r="B412" s="6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2.75" customHeight="1" x14ac:dyDescent="0.3">
      <c r="A413" s="3"/>
      <c r="B413" s="60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2.75" customHeight="1" x14ac:dyDescent="0.3">
      <c r="A414" s="3"/>
      <c r="B414" s="60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2.75" customHeight="1" x14ac:dyDescent="0.3">
      <c r="A415" s="3"/>
      <c r="B415" s="6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2.75" customHeight="1" x14ac:dyDescent="0.3">
      <c r="A416" s="3"/>
      <c r="B416" s="6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2.75" customHeight="1" x14ac:dyDescent="0.3">
      <c r="A417" s="3"/>
      <c r="B417" s="6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2.75" customHeight="1" x14ac:dyDescent="0.3">
      <c r="A418" s="3"/>
      <c r="B418" s="60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2.75" customHeight="1" x14ac:dyDescent="0.3">
      <c r="A419" s="3"/>
      <c r="B419" s="6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2.75" customHeight="1" x14ac:dyDescent="0.3">
      <c r="A420" s="3"/>
      <c r="B420" s="6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2.75" customHeight="1" x14ac:dyDescent="0.3">
      <c r="A421" s="3"/>
      <c r="B421" s="6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2.75" customHeight="1" x14ac:dyDescent="0.3">
      <c r="A422" s="3"/>
      <c r="B422" s="6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2.75" customHeight="1" x14ac:dyDescent="0.3">
      <c r="A423" s="3"/>
      <c r="B423" s="60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2.75" customHeight="1" x14ac:dyDescent="0.3">
      <c r="A424" s="3"/>
      <c r="B424" s="60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2.75" customHeight="1" x14ac:dyDescent="0.3">
      <c r="A425" s="3"/>
      <c r="B425" s="60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2.75" customHeight="1" x14ac:dyDescent="0.3">
      <c r="A426" s="3"/>
      <c r="B426" s="60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2.75" customHeight="1" x14ac:dyDescent="0.3">
      <c r="A427" s="3"/>
      <c r="B427" s="6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2.75" customHeight="1" x14ac:dyDescent="0.3">
      <c r="A428" s="3"/>
      <c r="B428" s="6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2.75" customHeight="1" x14ac:dyDescent="0.3">
      <c r="A429" s="3"/>
      <c r="B429" s="60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2.75" customHeight="1" x14ac:dyDescent="0.3">
      <c r="A430" s="3"/>
      <c r="B430" s="60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2.75" customHeight="1" x14ac:dyDescent="0.3">
      <c r="A431" s="3"/>
      <c r="B431" s="60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2.75" customHeight="1" x14ac:dyDescent="0.3">
      <c r="A432" s="3"/>
      <c r="B432" s="6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2.75" customHeight="1" x14ac:dyDescent="0.3">
      <c r="A433" s="3"/>
      <c r="B433" s="6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2.75" customHeight="1" x14ac:dyDescent="0.3">
      <c r="A434" s="3"/>
      <c r="B434" s="60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2.75" customHeight="1" x14ac:dyDescent="0.3">
      <c r="A435" s="3"/>
      <c r="B435" s="6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2.75" customHeight="1" x14ac:dyDescent="0.3">
      <c r="A436" s="3"/>
      <c r="B436" s="6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2.75" customHeight="1" x14ac:dyDescent="0.3">
      <c r="A437" s="3"/>
      <c r="B437" s="6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2.75" customHeight="1" x14ac:dyDescent="0.3">
      <c r="A438" s="3"/>
      <c r="B438" s="6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2.75" customHeight="1" x14ac:dyDescent="0.3">
      <c r="A439" s="3"/>
      <c r="B439" s="60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2.75" customHeight="1" x14ac:dyDescent="0.3">
      <c r="A440" s="3"/>
      <c r="B440" s="60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2.75" customHeight="1" x14ac:dyDescent="0.3">
      <c r="A441" s="3"/>
      <c r="B441" s="60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2.75" customHeight="1" x14ac:dyDescent="0.3">
      <c r="A442" s="3"/>
      <c r="B442" s="60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2.75" customHeight="1" x14ac:dyDescent="0.3">
      <c r="A443" s="3"/>
      <c r="B443" s="60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2.75" customHeight="1" x14ac:dyDescent="0.3">
      <c r="A444" s="3"/>
      <c r="B444" s="60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2.75" customHeight="1" x14ac:dyDescent="0.3">
      <c r="A445" s="3"/>
      <c r="B445" s="60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2.75" customHeight="1" x14ac:dyDescent="0.3">
      <c r="A446" s="3"/>
      <c r="B446" s="60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2.75" customHeight="1" x14ac:dyDescent="0.3">
      <c r="A447" s="3"/>
      <c r="B447" s="60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2.75" customHeight="1" x14ac:dyDescent="0.3">
      <c r="A448" s="3"/>
      <c r="B448" s="60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2.75" customHeight="1" x14ac:dyDescent="0.3">
      <c r="A449" s="3"/>
      <c r="B449" s="60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2.75" customHeight="1" x14ac:dyDescent="0.3">
      <c r="A450" s="3"/>
      <c r="B450" s="60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2.75" customHeight="1" x14ac:dyDescent="0.3">
      <c r="A451" s="3"/>
      <c r="B451" s="60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2.75" customHeight="1" x14ac:dyDescent="0.3">
      <c r="A452" s="3"/>
      <c r="B452" s="60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2.75" customHeight="1" x14ac:dyDescent="0.3">
      <c r="A453" s="3"/>
      <c r="B453" s="60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2.75" customHeight="1" x14ac:dyDescent="0.3">
      <c r="A454" s="3"/>
      <c r="B454" s="60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2.75" customHeight="1" x14ac:dyDescent="0.3">
      <c r="A455" s="3"/>
      <c r="B455" s="60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2.75" customHeight="1" x14ac:dyDescent="0.3">
      <c r="A456" s="3"/>
      <c r="B456" s="60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2.75" customHeight="1" x14ac:dyDescent="0.3">
      <c r="A457" s="3"/>
      <c r="B457" s="60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2.75" customHeight="1" x14ac:dyDescent="0.3">
      <c r="A458" s="3"/>
      <c r="B458" s="60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2.75" customHeight="1" x14ac:dyDescent="0.3">
      <c r="A459" s="3"/>
      <c r="B459" s="60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2.75" customHeight="1" x14ac:dyDescent="0.3">
      <c r="A460" s="3"/>
      <c r="B460" s="60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2.75" customHeight="1" x14ac:dyDescent="0.3">
      <c r="A461" s="3"/>
      <c r="B461" s="60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2.75" customHeight="1" x14ac:dyDescent="0.3">
      <c r="A462" s="3"/>
      <c r="B462" s="60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2.75" customHeight="1" x14ac:dyDescent="0.3">
      <c r="A463" s="3"/>
      <c r="B463" s="60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2.75" customHeight="1" x14ac:dyDescent="0.3">
      <c r="A464" s="3"/>
      <c r="B464" s="60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2.75" customHeight="1" x14ac:dyDescent="0.3">
      <c r="A465" s="3"/>
      <c r="B465" s="60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2.75" customHeight="1" x14ac:dyDescent="0.3">
      <c r="A466" s="3"/>
      <c r="B466" s="60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2.75" customHeight="1" x14ac:dyDescent="0.3">
      <c r="A467" s="3"/>
      <c r="B467" s="60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2.75" customHeight="1" x14ac:dyDescent="0.3">
      <c r="A468" s="3"/>
      <c r="B468" s="60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2.75" customHeight="1" x14ac:dyDescent="0.3">
      <c r="A469" s="3"/>
      <c r="B469" s="60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2.75" customHeight="1" x14ac:dyDescent="0.3">
      <c r="A470" s="3"/>
      <c r="B470" s="60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2.75" customHeight="1" x14ac:dyDescent="0.3">
      <c r="A471" s="3"/>
      <c r="B471" s="60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2.75" customHeight="1" x14ac:dyDescent="0.3">
      <c r="A472" s="3"/>
      <c r="B472" s="60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2.75" customHeight="1" x14ac:dyDescent="0.3">
      <c r="A473" s="3"/>
      <c r="B473" s="60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2.75" customHeight="1" x14ac:dyDescent="0.3">
      <c r="A474" s="3"/>
      <c r="B474" s="60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2.75" customHeight="1" x14ac:dyDescent="0.3">
      <c r="A475" s="3"/>
      <c r="B475" s="60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2.75" customHeight="1" x14ac:dyDescent="0.3">
      <c r="A476" s="3"/>
      <c r="B476" s="60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2.75" customHeight="1" x14ac:dyDescent="0.3">
      <c r="A477" s="3"/>
      <c r="B477" s="60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2.75" customHeight="1" x14ac:dyDescent="0.3">
      <c r="A478" s="3"/>
      <c r="B478" s="60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2.75" customHeight="1" x14ac:dyDescent="0.3">
      <c r="A479" s="3"/>
      <c r="B479" s="60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2.75" customHeight="1" x14ac:dyDescent="0.3">
      <c r="A480" s="3"/>
      <c r="B480" s="60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2.75" customHeight="1" x14ac:dyDescent="0.3">
      <c r="A481" s="3"/>
      <c r="B481" s="60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2.75" customHeight="1" x14ac:dyDescent="0.3">
      <c r="A482" s="3"/>
      <c r="B482" s="60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2.75" customHeight="1" x14ac:dyDescent="0.3">
      <c r="A483" s="3"/>
      <c r="B483" s="60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2.75" customHeight="1" x14ac:dyDescent="0.3">
      <c r="A484" s="3"/>
      <c r="B484" s="60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2.75" customHeight="1" x14ac:dyDescent="0.3">
      <c r="A485" s="3"/>
      <c r="B485" s="60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2.75" customHeight="1" x14ac:dyDescent="0.3">
      <c r="A486" s="3"/>
      <c r="B486" s="60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2.75" customHeight="1" x14ac:dyDescent="0.3">
      <c r="A487" s="3"/>
      <c r="B487" s="60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2.75" customHeight="1" x14ac:dyDescent="0.3">
      <c r="A488" s="3"/>
      <c r="B488" s="60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2.75" customHeight="1" x14ac:dyDescent="0.3">
      <c r="A489" s="3"/>
      <c r="B489" s="60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2.75" customHeight="1" x14ac:dyDescent="0.3">
      <c r="A490" s="3"/>
      <c r="B490" s="60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2.75" customHeight="1" x14ac:dyDescent="0.3">
      <c r="A491" s="3"/>
      <c r="B491" s="60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2.75" customHeight="1" x14ac:dyDescent="0.3">
      <c r="A492" s="3"/>
      <c r="B492" s="60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2.75" customHeight="1" x14ac:dyDescent="0.3">
      <c r="A493" s="3"/>
      <c r="B493" s="60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2.75" customHeight="1" x14ac:dyDescent="0.3">
      <c r="A494" s="3"/>
      <c r="B494" s="60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2.75" customHeight="1" x14ac:dyDescent="0.3">
      <c r="A495" s="3"/>
      <c r="B495" s="60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2.75" customHeight="1" x14ac:dyDescent="0.3">
      <c r="A496" s="3"/>
      <c r="B496" s="60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2.75" customHeight="1" x14ac:dyDescent="0.3">
      <c r="A497" s="3"/>
      <c r="B497" s="60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2.75" customHeight="1" x14ac:dyDescent="0.3">
      <c r="A498" s="3"/>
      <c r="B498" s="60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2.75" customHeight="1" x14ac:dyDescent="0.3">
      <c r="A499" s="3"/>
      <c r="B499" s="60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2.75" customHeight="1" x14ac:dyDescent="0.3">
      <c r="A500" s="3"/>
      <c r="B500" s="60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2.75" customHeight="1" x14ac:dyDescent="0.3">
      <c r="A501" s="3"/>
      <c r="B501" s="60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2.75" customHeight="1" x14ac:dyDescent="0.3">
      <c r="A502" s="3"/>
      <c r="B502" s="60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2.75" customHeight="1" x14ac:dyDescent="0.3">
      <c r="A503" s="3"/>
      <c r="B503" s="60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2.75" customHeight="1" x14ac:dyDescent="0.3">
      <c r="A504" s="3"/>
      <c r="B504" s="60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2.75" customHeight="1" x14ac:dyDescent="0.3">
      <c r="A505" s="3"/>
      <c r="B505" s="60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2.75" customHeight="1" x14ac:dyDescent="0.3">
      <c r="A506" s="3"/>
      <c r="B506" s="60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2.75" customHeight="1" x14ac:dyDescent="0.3">
      <c r="A507" s="3"/>
      <c r="B507" s="60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2.75" customHeight="1" x14ac:dyDescent="0.3">
      <c r="A508" s="3"/>
      <c r="B508" s="60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2.75" customHeight="1" x14ac:dyDescent="0.3">
      <c r="A509" s="3"/>
      <c r="B509" s="60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2.75" customHeight="1" x14ac:dyDescent="0.3">
      <c r="A510" s="3"/>
      <c r="B510" s="60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2.75" customHeight="1" x14ac:dyDescent="0.3">
      <c r="A511" s="3"/>
      <c r="B511" s="60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2.75" customHeight="1" x14ac:dyDescent="0.3">
      <c r="A512" s="3"/>
      <c r="B512" s="60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2.75" customHeight="1" x14ac:dyDescent="0.3">
      <c r="A513" s="3"/>
      <c r="B513" s="60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2.75" customHeight="1" x14ac:dyDescent="0.3">
      <c r="A514" s="3"/>
      <c r="B514" s="60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2.75" customHeight="1" x14ac:dyDescent="0.3">
      <c r="A515" s="3"/>
      <c r="B515" s="60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2.75" customHeight="1" x14ac:dyDescent="0.3">
      <c r="A516" s="3"/>
      <c r="B516" s="60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2.75" customHeight="1" x14ac:dyDescent="0.3">
      <c r="A517" s="3"/>
      <c r="B517" s="60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2.75" customHeight="1" x14ac:dyDescent="0.3">
      <c r="A518" s="3"/>
      <c r="B518" s="60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2.75" customHeight="1" x14ac:dyDescent="0.3">
      <c r="A519" s="3"/>
      <c r="B519" s="60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2.75" customHeight="1" x14ac:dyDescent="0.3">
      <c r="A520" s="3"/>
      <c r="B520" s="60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2.75" customHeight="1" x14ac:dyDescent="0.3">
      <c r="A521" s="3"/>
      <c r="B521" s="60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2.75" customHeight="1" x14ac:dyDescent="0.3">
      <c r="A522" s="3"/>
      <c r="B522" s="60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2.75" customHeight="1" x14ac:dyDescent="0.3">
      <c r="A523" s="3"/>
      <c r="B523" s="60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2.75" customHeight="1" x14ac:dyDescent="0.3">
      <c r="A524" s="3"/>
      <c r="B524" s="60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2.75" customHeight="1" x14ac:dyDescent="0.3">
      <c r="A525" s="3"/>
      <c r="B525" s="60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2.75" customHeight="1" x14ac:dyDescent="0.3">
      <c r="A526" s="3"/>
      <c r="B526" s="60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2.75" customHeight="1" x14ac:dyDescent="0.3">
      <c r="A527" s="3"/>
      <c r="B527" s="60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2.75" customHeight="1" x14ac:dyDescent="0.3">
      <c r="A528" s="3"/>
      <c r="B528" s="60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2.75" customHeight="1" x14ac:dyDescent="0.3">
      <c r="A529" s="3"/>
      <c r="B529" s="60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2.75" customHeight="1" x14ac:dyDescent="0.3">
      <c r="A530" s="3"/>
      <c r="B530" s="60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2.75" customHeight="1" x14ac:dyDescent="0.3">
      <c r="A531" s="3"/>
      <c r="B531" s="60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2.75" customHeight="1" x14ac:dyDescent="0.3">
      <c r="A532" s="3"/>
      <c r="B532" s="60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2.75" customHeight="1" x14ac:dyDescent="0.3">
      <c r="A533" s="3"/>
      <c r="B533" s="60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2.75" customHeight="1" x14ac:dyDescent="0.3">
      <c r="A534" s="3"/>
      <c r="B534" s="60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2.75" customHeight="1" x14ac:dyDescent="0.3">
      <c r="A535" s="3"/>
      <c r="B535" s="60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2.75" customHeight="1" x14ac:dyDescent="0.3">
      <c r="A536" s="3"/>
      <c r="B536" s="60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2.75" customHeight="1" x14ac:dyDescent="0.3">
      <c r="A537" s="3"/>
      <c r="B537" s="60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2.75" customHeight="1" x14ac:dyDescent="0.3">
      <c r="A538" s="3"/>
      <c r="B538" s="60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2.75" customHeight="1" x14ac:dyDescent="0.3">
      <c r="A539" s="3"/>
      <c r="B539" s="60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2.75" customHeight="1" x14ac:dyDescent="0.3">
      <c r="A540" s="3"/>
      <c r="B540" s="60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2.75" customHeight="1" x14ac:dyDescent="0.3">
      <c r="A541" s="3"/>
      <c r="B541" s="60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2.75" customHeight="1" x14ac:dyDescent="0.3">
      <c r="A542" s="3"/>
      <c r="B542" s="60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2.75" customHeight="1" x14ac:dyDescent="0.3">
      <c r="A543" s="3"/>
      <c r="B543" s="60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2.75" customHeight="1" x14ac:dyDescent="0.3">
      <c r="A544" s="3"/>
      <c r="B544" s="60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2.75" customHeight="1" x14ac:dyDescent="0.3">
      <c r="A545" s="3"/>
      <c r="B545" s="60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2.75" customHeight="1" x14ac:dyDescent="0.3">
      <c r="A546" s="3"/>
      <c r="B546" s="60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2.75" customHeight="1" x14ac:dyDescent="0.3">
      <c r="A547" s="3"/>
      <c r="B547" s="60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2.75" customHeight="1" x14ac:dyDescent="0.3">
      <c r="A548" s="3"/>
      <c r="B548" s="60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2.75" customHeight="1" x14ac:dyDescent="0.3">
      <c r="A549" s="3"/>
      <c r="B549" s="60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2.75" customHeight="1" x14ac:dyDescent="0.3">
      <c r="A550" s="3"/>
      <c r="B550" s="60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2.75" customHeight="1" x14ac:dyDescent="0.3">
      <c r="A551" s="3"/>
      <c r="B551" s="60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2.75" customHeight="1" x14ac:dyDescent="0.3">
      <c r="A552" s="3"/>
      <c r="B552" s="60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2.75" customHeight="1" x14ac:dyDescent="0.3">
      <c r="A553" s="3"/>
      <c r="B553" s="60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2.75" customHeight="1" x14ac:dyDescent="0.3">
      <c r="A554" s="3"/>
      <c r="B554" s="60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2.75" customHeight="1" x14ac:dyDescent="0.3">
      <c r="A555" s="3"/>
      <c r="B555" s="60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2.75" customHeight="1" x14ac:dyDescent="0.3">
      <c r="A556" s="3"/>
      <c r="B556" s="60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2.75" customHeight="1" x14ac:dyDescent="0.3">
      <c r="A557" s="3"/>
      <c r="B557" s="60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2.75" customHeight="1" x14ac:dyDescent="0.3">
      <c r="A558" s="3"/>
      <c r="B558" s="60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2.75" customHeight="1" x14ac:dyDescent="0.3">
      <c r="A559" s="3"/>
      <c r="B559" s="60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2.75" customHeight="1" x14ac:dyDescent="0.3">
      <c r="A560" s="3"/>
      <c r="B560" s="60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2.75" customHeight="1" x14ac:dyDescent="0.3">
      <c r="A561" s="3"/>
      <c r="B561" s="60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2.75" customHeight="1" x14ac:dyDescent="0.3">
      <c r="A562" s="3"/>
      <c r="B562" s="60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2.75" customHeight="1" x14ac:dyDescent="0.3">
      <c r="A563" s="3"/>
      <c r="B563" s="60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2.75" customHeight="1" x14ac:dyDescent="0.3">
      <c r="A564" s="3"/>
      <c r="B564" s="60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2.75" customHeight="1" x14ac:dyDescent="0.3">
      <c r="A565" s="3"/>
      <c r="B565" s="60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2.75" customHeight="1" x14ac:dyDescent="0.3">
      <c r="A566" s="3"/>
      <c r="B566" s="60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2.75" customHeight="1" x14ac:dyDescent="0.3">
      <c r="A567" s="3"/>
      <c r="B567" s="60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2.75" customHeight="1" x14ac:dyDescent="0.3">
      <c r="A568" s="3"/>
      <c r="B568" s="60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2.75" customHeight="1" x14ac:dyDescent="0.3">
      <c r="A569" s="3"/>
      <c r="B569" s="60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2.75" customHeight="1" x14ac:dyDescent="0.3">
      <c r="A570" s="3"/>
      <c r="B570" s="60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2.75" customHeight="1" x14ac:dyDescent="0.3">
      <c r="A571" s="3"/>
      <c r="B571" s="60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2.75" customHeight="1" x14ac:dyDescent="0.3">
      <c r="A572" s="3"/>
      <c r="B572" s="60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2.75" customHeight="1" x14ac:dyDescent="0.3">
      <c r="A573" s="3"/>
      <c r="B573" s="60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2.75" customHeight="1" x14ac:dyDescent="0.3">
      <c r="A574" s="3"/>
      <c r="B574" s="60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2.75" customHeight="1" x14ac:dyDescent="0.3">
      <c r="A575" s="3"/>
      <c r="B575" s="60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2.75" customHeight="1" x14ac:dyDescent="0.3">
      <c r="A576" s="3"/>
      <c r="B576" s="60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2.75" customHeight="1" x14ac:dyDescent="0.3">
      <c r="A577" s="3"/>
      <c r="B577" s="60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2.75" customHeight="1" x14ac:dyDescent="0.3">
      <c r="A578" s="3"/>
      <c r="B578" s="60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2.75" customHeight="1" x14ac:dyDescent="0.3">
      <c r="A579" s="3"/>
      <c r="B579" s="60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2.75" customHeight="1" x14ac:dyDescent="0.3">
      <c r="A580" s="3"/>
      <c r="B580" s="60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2.75" customHeight="1" x14ac:dyDescent="0.3">
      <c r="A581" s="3"/>
      <c r="B581" s="60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2.75" customHeight="1" x14ac:dyDescent="0.3">
      <c r="A582" s="3"/>
      <c r="B582" s="60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2.75" customHeight="1" x14ac:dyDescent="0.3">
      <c r="A583" s="3"/>
      <c r="B583" s="60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2.75" customHeight="1" x14ac:dyDescent="0.3">
      <c r="A584" s="3"/>
      <c r="B584" s="60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2.75" customHeight="1" x14ac:dyDescent="0.3">
      <c r="A585" s="3"/>
      <c r="B585" s="60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2.75" customHeight="1" x14ac:dyDescent="0.3">
      <c r="A586" s="3"/>
      <c r="B586" s="60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2.75" customHeight="1" x14ac:dyDescent="0.3">
      <c r="A587" s="3"/>
      <c r="B587" s="60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2.75" customHeight="1" x14ac:dyDescent="0.3">
      <c r="A588" s="3"/>
      <c r="B588" s="60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2.75" customHeight="1" x14ac:dyDescent="0.3">
      <c r="A589" s="3"/>
      <c r="B589" s="60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2.75" customHeight="1" x14ac:dyDescent="0.3">
      <c r="A590" s="3"/>
      <c r="B590" s="60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2.75" customHeight="1" x14ac:dyDescent="0.3">
      <c r="A591" s="3"/>
      <c r="B591" s="60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2.75" customHeight="1" x14ac:dyDescent="0.3">
      <c r="A592" s="3"/>
      <c r="B592" s="60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2.75" customHeight="1" x14ac:dyDescent="0.3">
      <c r="A593" s="3"/>
      <c r="B593" s="60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2.75" customHeight="1" x14ac:dyDescent="0.3">
      <c r="A594" s="3"/>
      <c r="B594" s="60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2.75" customHeight="1" x14ac:dyDescent="0.3">
      <c r="A595" s="3"/>
      <c r="B595" s="60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2.75" customHeight="1" x14ac:dyDescent="0.3">
      <c r="A596" s="3"/>
      <c r="B596" s="60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2.75" customHeight="1" x14ac:dyDescent="0.3">
      <c r="A597" s="3"/>
      <c r="B597" s="60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2.75" customHeight="1" x14ac:dyDescent="0.3">
      <c r="A598" s="3"/>
      <c r="B598" s="60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2.75" customHeight="1" x14ac:dyDescent="0.3">
      <c r="A599" s="3"/>
      <c r="B599" s="60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2.75" customHeight="1" x14ac:dyDescent="0.3">
      <c r="A600" s="3"/>
      <c r="B600" s="60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2.75" customHeight="1" x14ac:dyDescent="0.3">
      <c r="A601" s="3"/>
      <c r="B601" s="60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2.75" customHeight="1" x14ac:dyDescent="0.3">
      <c r="A602" s="3"/>
      <c r="B602" s="60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2.75" customHeight="1" x14ac:dyDescent="0.3">
      <c r="A603" s="3"/>
      <c r="B603" s="60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2.75" customHeight="1" x14ac:dyDescent="0.3">
      <c r="A604" s="3"/>
      <c r="B604" s="60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2.75" customHeight="1" x14ac:dyDescent="0.3">
      <c r="A605" s="3"/>
      <c r="B605" s="60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2.75" customHeight="1" x14ac:dyDescent="0.3">
      <c r="A606" s="3"/>
      <c r="B606" s="60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2.75" customHeight="1" x14ac:dyDescent="0.3">
      <c r="A607" s="3"/>
      <c r="B607" s="60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2.75" customHeight="1" x14ac:dyDescent="0.3">
      <c r="A608" s="3"/>
      <c r="B608" s="60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2.75" customHeight="1" x14ac:dyDescent="0.3">
      <c r="A609" s="3"/>
      <c r="B609" s="60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2.75" customHeight="1" x14ac:dyDescent="0.3">
      <c r="A610" s="3"/>
      <c r="B610" s="60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2.75" customHeight="1" x14ac:dyDescent="0.3">
      <c r="A611" s="3"/>
      <c r="B611" s="60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2.75" customHeight="1" x14ac:dyDescent="0.3">
      <c r="A612" s="3"/>
      <c r="B612" s="60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2.75" customHeight="1" x14ac:dyDescent="0.3">
      <c r="A613" s="3"/>
      <c r="B613" s="60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2.75" customHeight="1" x14ac:dyDescent="0.3">
      <c r="A614" s="3"/>
      <c r="B614" s="60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2.75" customHeight="1" x14ac:dyDescent="0.3">
      <c r="A615" s="3"/>
      <c r="B615" s="60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2.75" customHeight="1" x14ac:dyDescent="0.3">
      <c r="A616" s="3"/>
      <c r="B616" s="60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2.75" customHeight="1" x14ac:dyDescent="0.3">
      <c r="A617" s="3"/>
      <c r="B617" s="60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2.75" customHeight="1" x14ac:dyDescent="0.3">
      <c r="A618" s="3"/>
      <c r="B618" s="60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2.75" customHeight="1" x14ac:dyDescent="0.3">
      <c r="A619" s="3"/>
      <c r="B619" s="60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2.75" customHeight="1" x14ac:dyDescent="0.3">
      <c r="A620" s="3"/>
      <c r="B620" s="60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2.75" customHeight="1" x14ac:dyDescent="0.3">
      <c r="A621" s="3"/>
      <c r="B621" s="60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2.75" customHeight="1" x14ac:dyDescent="0.3">
      <c r="A622" s="3"/>
      <c r="B622" s="60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2.75" customHeight="1" x14ac:dyDescent="0.3">
      <c r="A623" s="3"/>
      <c r="B623" s="60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2.75" customHeight="1" x14ac:dyDescent="0.3">
      <c r="A624" s="3"/>
      <c r="B624" s="60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2.75" customHeight="1" x14ac:dyDescent="0.3">
      <c r="A625" s="3"/>
      <c r="B625" s="60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2.75" customHeight="1" x14ac:dyDescent="0.3">
      <c r="A626" s="3"/>
      <c r="B626" s="60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2.75" customHeight="1" x14ac:dyDescent="0.3">
      <c r="A627" s="3"/>
      <c r="B627" s="60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2.75" customHeight="1" x14ac:dyDescent="0.3">
      <c r="A628" s="3"/>
      <c r="B628" s="60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2.75" customHeight="1" x14ac:dyDescent="0.3">
      <c r="A629" s="3"/>
      <c r="B629" s="60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2.75" customHeight="1" x14ac:dyDescent="0.3">
      <c r="A630" s="3"/>
      <c r="B630" s="60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2.75" customHeight="1" x14ac:dyDescent="0.3">
      <c r="A631" s="3"/>
      <c r="B631" s="60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2.75" customHeight="1" x14ac:dyDescent="0.3">
      <c r="A632" s="3"/>
      <c r="B632" s="60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2.75" customHeight="1" x14ac:dyDescent="0.3">
      <c r="A633" s="3"/>
      <c r="B633" s="60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2.75" customHeight="1" x14ac:dyDescent="0.3">
      <c r="A634" s="3"/>
      <c r="B634" s="60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2.75" customHeight="1" x14ac:dyDescent="0.3">
      <c r="A635" s="3"/>
      <c r="B635" s="60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2.75" customHeight="1" x14ac:dyDescent="0.3">
      <c r="A636" s="3"/>
      <c r="B636" s="60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2.75" customHeight="1" x14ac:dyDescent="0.3">
      <c r="A637" s="3"/>
      <c r="B637" s="60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2.75" customHeight="1" x14ac:dyDescent="0.3">
      <c r="A638" s="3"/>
      <c r="B638" s="60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2.75" customHeight="1" x14ac:dyDescent="0.3">
      <c r="A639" s="3"/>
      <c r="B639" s="60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2.75" customHeight="1" x14ac:dyDescent="0.3">
      <c r="A640" s="3"/>
      <c r="B640" s="60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2.75" customHeight="1" x14ac:dyDescent="0.3">
      <c r="A641" s="3"/>
      <c r="B641" s="60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2.75" customHeight="1" x14ac:dyDescent="0.3">
      <c r="A642" s="3"/>
      <c r="B642" s="60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2.75" customHeight="1" x14ac:dyDescent="0.3">
      <c r="A643" s="3"/>
      <c r="B643" s="60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2.75" customHeight="1" x14ac:dyDescent="0.3">
      <c r="A644" s="3"/>
      <c r="B644" s="60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2.75" customHeight="1" x14ac:dyDescent="0.3">
      <c r="A645" s="3"/>
      <c r="B645" s="60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2.75" customHeight="1" x14ac:dyDescent="0.3">
      <c r="A646" s="3"/>
      <c r="B646" s="60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2.75" customHeight="1" x14ac:dyDescent="0.3">
      <c r="A647" s="3"/>
      <c r="B647" s="60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2.75" customHeight="1" x14ac:dyDescent="0.3">
      <c r="A648" s="3"/>
      <c r="B648" s="60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2.75" customHeight="1" x14ac:dyDescent="0.3">
      <c r="A649" s="3"/>
      <c r="B649" s="60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2.75" customHeight="1" x14ac:dyDescent="0.3">
      <c r="A650" s="3"/>
      <c r="B650" s="60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2.75" customHeight="1" x14ac:dyDescent="0.3">
      <c r="A651" s="3"/>
      <c r="B651" s="60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2.75" customHeight="1" x14ac:dyDescent="0.3">
      <c r="A652" s="3"/>
      <c r="B652" s="60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2.75" customHeight="1" x14ac:dyDescent="0.3">
      <c r="A653" s="3"/>
      <c r="B653" s="60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2.75" customHeight="1" x14ac:dyDescent="0.3">
      <c r="A654" s="3"/>
      <c r="B654" s="60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2.75" customHeight="1" x14ac:dyDescent="0.3">
      <c r="A655" s="3"/>
      <c r="B655" s="60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2.75" customHeight="1" x14ac:dyDescent="0.3">
      <c r="A656" s="3"/>
      <c r="B656" s="60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2.75" customHeight="1" x14ac:dyDescent="0.3">
      <c r="A657" s="3"/>
      <c r="B657" s="60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2.75" customHeight="1" x14ac:dyDescent="0.3">
      <c r="A658" s="3"/>
      <c r="B658" s="60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2.75" customHeight="1" x14ac:dyDescent="0.3">
      <c r="A659" s="3"/>
      <c r="B659" s="60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2.75" customHeight="1" x14ac:dyDescent="0.3">
      <c r="A660" s="3"/>
      <c r="B660" s="60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2.75" customHeight="1" x14ac:dyDescent="0.3">
      <c r="A661" s="3"/>
      <c r="B661" s="60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2.75" customHeight="1" x14ac:dyDescent="0.3">
      <c r="A662" s="3"/>
      <c r="B662" s="60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2.75" customHeight="1" x14ac:dyDescent="0.3">
      <c r="A663" s="3"/>
      <c r="B663" s="60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2.75" customHeight="1" x14ac:dyDescent="0.3">
      <c r="A664" s="3"/>
      <c r="B664" s="60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2.75" customHeight="1" x14ac:dyDescent="0.3">
      <c r="A665" s="3"/>
      <c r="B665" s="60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2.75" customHeight="1" x14ac:dyDescent="0.3">
      <c r="A666" s="3"/>
      <c r="B666" s="60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2.75" customHeight="1" x14ac:dyDescent="0.3">
      <c r="A667" s="3"/>
      <c r="B667" s="60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2.75" customHeight="1" x14ac:dyDescent="0.3">
      <c r="A668" s="3"/>
      <c r="B668" s="60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2.75" customHeight="1" x14ac:dyDescent="0.3">
      <c r="A669" s="3"/>
      <c r="B669" s="60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2.75" customHeight="1" x14ac:dyDescent="0.3">
      <c r="A670" s="3"/>
      <c r="B670" s="60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2.75" customHeight="1" x14ac:dyDescent="0.3">
      <c r="A671" s="3"/>
      <c r="B671" s="60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2.75" customHeight="1" x14ac:dyDescent="0.3">
      <c r="A672" s="3"/>
      <c r="B672" s="60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2.75" customHeight="1" x14ac:dyDescent="0.3">
      <c r="A673" s="3"/>
      <c r="B673" s="60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2.75" customHeight="1" x14ac:dyDescent="0.3">
      <c r="A674" s="3"/>
      <c r="B674" s="60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2.75" customHeight="1" x14ac:dyDescent="0.3">
      <c r="A675" s="3"/>
      <c r="B675" s="60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2.75" customHeight="1" x14ac:dyDescent="0.3">
      <c r="A676" s="3"/>
      <c r="B676" s="60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2.75" customHeight="1" x14ac:dyDescent="0.3">
      <c r="A677" s="3"/>
      <c r="B677" s="60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2.75" customHeight="1" x14ac:dyDescent="0.3">
      <c r="A678" s="3"/>
      <c r="B678" s="60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2.75" customHeight="1" x14ac:dyDescent="0.3">
      <c r="A679" s="3"/>
      <c r="B679" s="60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2.75" customHeight="1" x14ac:dyDescent="0.3">
      <c r="A680" s="3"/>
      <c r="B680" s="60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2.75" customHeight="1" x14ac:dyDescent="0.3">
      <c r="A681" s="3"/>
      <c r="B681" s="60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2.75" customHeight="1" x14ac:dyDescent="0.3">
      <c r="A682" s="3"/>
      <c r="B682" s="60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2.75" customHeight="1" x14ac:dyDescent="0.3">
      <c r="A683" s="3"/>
      <c r="B683" s="60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2.75" customHeight="1" x14ac:dyDescent="0.3">
      <c r="A684" s="3"/>
      <c r="B684" s="60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2.75" customHeight="1" x14ac:dyDescent="0.3">
      <c r="A685" s="3"/>
      <c r="B685" s="60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2.75" customHeight="1" x14ac:dyDescent="0.3">
      <c r="A686" s="3"/>
      <c r="B686" s="60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2.75" customHeight="1" x14ac:dyDescent="0.3">
      <c r="A687" s="3"/>
      <c r="B687" s="60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2.75" customHeight="1" x14ac:dyDescent="0.3">
      <c r="A688" s="3"/>
      <c r="B688" s="60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2.75" customHeight="1" x14ac:dyDescent="0.3">
      <c r="A689" s="3"/>
      <c r="B689" s="60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2.75" customHeight="1" x14ac:dyDescent="0.3">
      <c r="A690" s="3"/>
      <c r="B690" s="60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2.75" customHeight="1" x14ac:dyDescent="0.3">
      <c r="A691" s="3"/>
      <c r="B691" s="60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2.75" customHeight="1" x14ac:dyDescent="0.3">
      <c r="A692" s="3"/>
      <c r="B692" s="60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2.75" customHeight="1" x14ac:dyDescent="0.3">
      <c r="A693" s="3"/>
      <c r="B693" s="60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2.75" customHeight="1" x14ac:dyDescent="0.3">
      <c r="A694" s="3"/>
      <c r="B694" s="60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2.75" customHeight="1" x14ac:dyDescent="0.3">
      <c r="A695" s="3"/>
      <c r="B695" s="60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2.75" customHeight="1" x14ac:dyDescent="0.3">
      <c r="A696" s="3"/>
      <c r="B696" s="60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2.75" customHeight="1" x14ac:dyDescent="0.3">
      <c r="A697" s="3"/>
      <c r="B697" s="60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2.75" customHeight="1" x14ac:dyDescent="0.3">
      <c r="A698" s="3"/>
      <c r="B698" s="60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2.75" customHeight="1" x14ac:dyDescent="0.3">
      <c r="A699" s="3"/>
      <c r="B699" s="60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2.75" customHeight="1" x14ac:dyDescent="0.3">
      <c r="A700" s="3"/>
      <c r="B700" s="60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2.75" customHeight="1" x14ac:dyDescent="0.3">
      <c r="A701" s="3"/>
      <c r="B701" s="60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2.75" customHeight="1" x14ac:dyDescent="0.3">
      <c r="A702" s="3"/>
      <c r="B702" s="60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2.75" customHeight="1" x14ac:dyDescent="0.3">
      <c r="A703" s="3"/>
      <c r="B703" s="60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2.75" customHeight="1" x14ac:dyDescent="0.3">
      <c r="A704" s="3"/>
      <c r="B704" s="60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2.75" customHeight="1" x14ac:dyDescent="0.3">
      <c r="A705" s="3"/>
      <c r="B705" s="60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2.75" customHeight="1" x14ac:dyDescent="0.3">
      <c r="A706" s="3"/>
      <c r="B706" s="60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2.75" customHeight="1" x14ac:dyDescent="0.3">
      <c r="A707" s="3"/>
      <c r="B707" s="60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2.75" customHeight="1" x14ac:dyDescent="0.3">
      <c r="A708" s="3"/>
      <c r="B708" s="60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2.75" customHeight="1" x14ac:dyDescent="0.3">
      <c r="A709" s="3"/>
      <c r="B709" s="60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2.75" customHeight="1" x14ac:dyDescent="0.3">
      <c r="A710" s="3"/>
      <c r="B710" s="60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2.75" customHeight="1" x14ac:dyDescent="0.3">
      <c r="A711" s="3"/>
      <c r="B711" s="60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2.75" customHeight="1" x14ac:dyDescent="0.3">
      <c r="A712" s="3"/>
      <c r="B712" s="60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2.75" customHeight="1" x14ac:dyDescent="0.3">
      <c r="A713" s="3"/>
      <c r="B713" s="60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2.75" customHeight="1" x14ac:dyDescent="0.3">
      <c r="A714" s="3"/>
      <c r="B714" s="60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2.75" customHeight="1" x14ac:dyDescent="0.3">
      <c r="A715" s="3"/>
      <c r="B715" s="60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2.75" customHeight="1" x14ac:dyDescent="0.3">
      <c r="A716" s="3"/>
      <c r="B716" s="60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2.75" customHeight="1" x14ac:dyDescent="0.3">
      <c r="A717" s="3"/>
      <c r="B717" s="60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2.75" customHeight="1" x14ac:dyDescent="0.3">
      <c r="A718" s="3"/>
      <c r="B718" s="60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2.75" customHeight="1" x14ac:dyDescent="0.3">
      <c r="A719" s="3"/>
      <c r="B719" s="60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2.75" customHeight="1" x14ac:dyDescent="0.3">
      <c r="A720" s="3"/>
      <c r="B720" s="60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2.75" customHeight="1" x14ac:dyDescent="0.3">
      <c r="A721" s="3"/>
      <c r="B721" s="60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2.75" customHeight="1" x14ac:dyDescent="0.3">
      <c r="A722" s="3"/>
      <c r="B722" s="60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2.75" customHeight="1" x14ac:dyDescent="0.3">
      <c r="A723" s="3"/>
      <c r="B723" s="60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2.75" customHeight="1" x14ac:dyDescent="0.3">
      <c r="A724" s="3"/>
      <c r="B724" s="60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2.75" customHeight="1" x14ac:dyDescent="0.3">
      <c r="A725" s="3"/>
      <c r="B725" s="60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2.75" customHeight="1" x14ac:dyDescent="0.3">
      <c r="A726" s="3"/>
      <c r="B726" s="60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2.75" customHeight="1" x14ac:dyDescent="0.3">
      <c r="A727" s="3"/>
      <c r="B727" s="60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2.75" customHeight="1" x14ac:dyDescent="0.3">
      <c r="A728" s="3"/>
      <c r="B728" s="60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2.75" customHeight="1" x14ac:dyDescent="0.3">
      <c r="A729" s="3"/>
      <c r="B729" s="60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2.75" customHeight="1" x14ac:dyDescent="0.3">
      <c r="A730" s="3"/>
      <c r="B730" s="60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2.75" customHeight="1" x14ac:dyDescent="0.3">
      <c r="A731" s="3"/>
      <c r="B731" s="60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2.75" customHeight="1" x14ac:dyDescent="0.3">
      <c r="A732" s="3"/>
      <c r="B732" s="60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2.75" customHeight="1" x14ac:dyDescent="0.3">
      <c r="A733" s="3"/>
      <c r="B733" s="60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2.75" customHeight="1" x14ac:dyDescent="0.3">
      <c r="A734" s="3"/>
      <c r="B734" s="60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2.75" customHeight="1" x14ac:dyDescent="0.3">
      <c r="A735" s="3"/>
      <c r="B735" s="60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2.75" customHeight="1" x14ac:dyDescent="0.3">
      <c r="A736" s="3"/>
      <c r="B736" s="60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2.75" customHeight="1" x14ac:dyDescent="0.3">
      <c r="A737" s="3"/>
      <c r="B737" s="60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2.75" customHeight="1" x14ac:dyDescent="0.3">
      <c r="A738" s="3"/>
      <c r="B738" s="60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2.75" customHeight="1" x14ac:dyDescent="0.3">
      <c r="A739" s="3"/>
      <c r="B739" s="60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2.75" customHeight="1" x14ac:dyDescent="0.3">
      <c r="A740" s="3"/>
      <c r="B740" s="60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2.75" customHeight="1" x14ac:dyDescent="0.3">
      <c r="A741" s="3"/>
      <c r="B741" s="60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2.75" customHeight="1" x14ac:dyDescent="0.3">
      <c r="A742" s="3"/>
      <c r="B742" s="60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2.75" customHeight="1" x14ac:dyDescent="0.3">
      <c r="A743" s="3"/>
      <c r="B743" s="60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2.75" customHeight="1" x14ac:dyDescent="0.3">
      <c r="A744" s="3"/>
      <c r="B744" s="60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2.75" customHeight="1" x14ac:dyDescent="0.3">
      <c r="A745" s="3"/>
      <c r="B745" s="60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2.75" customHeight="1" x14ac:dyDescent="0.3">
      <c r="A746" s="3"/>
      <c r="B746" s="60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2.75" customHeight="1" x14ac:dyDescent="0.3">
      <c r="A747" s="3"/>
      <c r="B747" s="60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2.75" customHeight="1" x14ac:dyDescent="0.3">
      <c r="A748" s="3"/>
      <c r="B748" s="60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2.75" customHeight="1" x14ac:dyDescent="0.3">
      <c r="A749" s="3"/>
      <c r="B749" s="60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2.75" customHeight="1" x14ac:dyDescent="0.3">
      <c r="A750" s="3"/>
      <c r="B750" s="60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2.75" customHeight="1" x14ac:dyDescent="0.3">
      <c r="A751" s="3"/>
      <c r="B751" s="60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2.75" customHeight="1" x14ac:dyDescent="0.3">
      <c r="A752" s="3"/>
      <c r="B752" s="60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2.75" customHeight="1" x14ac:dyDescent="0.3">
      <c r="A753" s="3"/>
      <c r="B753" s="60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2.75" customHeight="1" x14ac:dyDescent="0.3">
      <c r="A754" s="3"/>
      <c r="B754" s="60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2.75" customHeight="1" x14ac:dyDescent="0.3">
      <c r="A755" s="3"/>
      <c r="B755" s="60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2.75" customHeight="1" x14ac:dyDescent="0.3">
      <c r="A756" s="3"/>
      <c r="B756" s="60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2.75" customHeight="1" x14ac:dyDescent="0.3">
      <c r="A757" s="3"/>
      <c r="B757" s="60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2.75" customHeight="1" x14ac:dyDescent="0.3">
      <c r="A758" s="3"/>
      <c r="B758" s="60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2.75" customHeight="1" x14ac:dyDescent="0.3">
      <c r="A759" s="3"/>
      <c r="B759" s="60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2.75" customHeight="1" x14ac:dyDescent="0.3">
      <c r="A760" s="3"/>
      <c r="B760" s="60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2.75" customHeight="1" x14ac:dyDescent="0.3">
      <c r="A761" s="3"/>
      <c r="B761" s="60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2.75" customHeight="1" x14ac:dyDescent="0.3">
      <c r="A762" s="3"/>
      <c r="B762" s="60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2.75" customHeight="1" x14ac:dyDescent="0.3">
      <c r="A763" s="3"/>
      <c r="B763" s="60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2.75" customHeight="1" x14ac:dyDescent="0.3">
      <c r="A764" s="3"/>
      <c r="B764" s="60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2.75" customHeight="1" x14ac:dyDescent="0.3">
      <c r="A765" s="3"/>
      <c r="B765" s="60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2.75" customHeight="1" x14ac:dyDescent="0.3">
      <c r="A766" s="3"/>
      <c r="B766" s="60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2.75" customHeight="1" x14ac:dyDescent="0.3">
      <c r="A767" s="3"/>
      <c r="B767" s="60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2.75" customHeight="1" x14ac:dyDescent="0.3">
      <c r="A768" s="3"/>
      <c r="B768" s="60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2.75" customHeight="1" x14ac:dyDescent="0.3">
      <c r="A769" s="3"/>
      <c r="B769" s="60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2.75" customHeight="1" x14ac:dyDescent="0.3">
      <c r="A770" s="3"/>
      <c r="B770" s="60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2.75" customHeight="1" x14ac:dyDescent="0.3">
      <c r="A771" s="3"/>
      <c r="B771" s="60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2.75" customHeight="1" x14ac:dyDescent="0.3">
      <c r="A772" s="3"/>
      <c r="B772" s="60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2.75" customHeight="1" x14ac:dyDescent="0.3">
      <c r="A773" s="3"/>
      <c r="B773" s="60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2.75" customHeight="1" x14ac:dyDescent="0.3">
      <c r="A774" s="3"/>
      <c r="B774" s="60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2.75" customHeight="1" x14ac:dyDescent="0.3">
      <c r="A775" s="3"/>
      <c r="B775" s="60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2.75" customHeight="1" x14ac:dyDescent="0.3">
      <c r="A776" s="3"/>
      <c r="B776" s="60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2.75" customHeight="1" x14ac:dyDescent="0.3">
      <c r="A777" s="3"/>
      <c r="B777" s="60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2.75" customHeight="1" x14ac:dyDescent="0.3">
      <c r="A778" s="3"/>
      <c r="B778" s="60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2.75" customHeight="1" x14ac:dyDescent="0.3">
      <c r="A779" s="3"/>
      <c r="B779" s="60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2.75" customHeight="1" x14ac:dyDescent="0.3">
      <c r="A780" s="3"/>
      <c r="B780" s="60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2.75" customHeight="1" x14ac:dyDescent="0.3">
      <c r="A781" s="3"/>
      <c r="B781" s="60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2.75" customHeight="1" x14ac:dyDescent="0.3">
      <c r="A782" s="3"/>
      <c r="B782" s="60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2.75" customHeight="1" x14ac:dyDescent="0.3">
      <c r="A783" s="3"/>
      <c r="B783" s="60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2.75" customHeight="1" x14ac:dyDescent="0.3">
      <c r="A784" s="3"/>
      <c r="B784" s="60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2.75" customHeight="1" x14ac:dyDescent="0.3">
      <c r="A785" s="3"/>
      <c r="B785" s="60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2.75" customHeight="1" x14ac:dyDescent="0.3">
      <c r="A786" s="3"/>
      <c r="B786" s="60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2.75" customHeight="1" x14ac:dyDescent="0.3">
      <c r="A787" s="3"/>
      <c r="B787" s="60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2.75" customHeight="1" x14ac:dyDescent="0.3">
      <c r="A788" s="3"/>
      <c r="B788" s="60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2.75" customHeight="1" x14ac:dyDescent="0.3">
      <c r="A789" s="3"/>
      <c r="B789" s="60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2.75" customHeight="1" x14ac:dyDescent="0.3">
      <c r="A790" s="3"/>
      <c r="B790" s="60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2.75" customHeight="1" x14ac:dyDescent="0.3">
      <c r="A791" s="3"/>
      <c r="B791" s="60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2.75" customHeight="1" x14ac:dyDescent="0.3">
      <c r="A792" s="3"/>
      <c r="B792" s="60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2.75" customHeight="1" x14ac:dyDescent="0.3">
      <c r="A793" s="3"/>
      <c r="B793" s="60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2.75" customHeight="1" x14ac:dyDescent="0.3">
      <c r="A794" s="3"/>
      <c r="B794" s="60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2.75" customHeight="1" x14ac:dyDescent="0.3">
      <c r="A795" s="3"/>
      <c r="B795" s="60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2.75" customHeight="1" x14ac:dyDescent="0.3">
      <c r="A796" s="3"/>
      <c r="B796" s="60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2.75" customHeight="1" x14ac:dyDescent="0.3">
      <c r="A797" s="3"/>
      <c r="B797" s="60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2.75" customHeight="1" x14ac:dyDescent="0.3">
      <c r="A798" s="3"/>
      <c r="B798" s="60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2.75" customHeight="1" x14ac:dyDescent="0.3">
      <c r="A799" s="3"/>
      <c r="B799" s="60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2.75" customHeight="1" x14ac:dyDescent="0.3">
      <c r="A800" s="3"/>
      <c r="B800" s="60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2.75" customHeight="1" x14ac:dyDescent="0.3">
      <c r="A801" s="3"/>
      <c r="B801" s="60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2.75" customHeight="1" x14ac:dyDescent="0.3">
      <c r="A802" s="3"/>
      <c r="B802" s="60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2.75" customHeight="1" x14ac:dyDescent="0.3">
      <c r="A803" s="3"/>
      <c r="B803" s="60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2.75" customHeight="1" x14ac:dyDescent="0.3">
      <c r="A804" s="3"/>
      <c r="B804" s="60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2.75" customHeight="1" x14ac:dyDescent="0.3">
      <c r="A805" s="3"/>
      <c r="B805" s="60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2.75" customHeight="1" x14ac:dyDescent="0.3">
      <c r="A806" s="3"/>
      <c r="B806" s="60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2.75" customHeight="1" x14ac:dyDescent="0.3">
      <c r="A807" s="3"/>
      <c r="B807" s="60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2.75" customHeight="1" x14ac:dyDescent="0.3">
      <c r="A808" s="3"/>
      <c r="B808" s="60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2.75" customHeight="1" x14ac:dyDescent="0.3">
      <c r="A809" s="3"/>
      <c r="B809" s="60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2.75" customHeight="1" x14ac:dyDescent="0.3">
      <c r="A810" s="3"/>
      <c r="B810" s="60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2.75" customHeight="1" x14ac:dyDescent="0.3">
      <c r="A811" s="3"/>
      <c r="B811" s="60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2.75" customHeight="1" x14ac:dyDescent="0.3">
      <c r="A812" s="3"/>
      <c r="B812" s="60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2.75" customHeight="1" x14ac:dyDescent="0.3">
      <c r="A813" s="3"/>
      <c r="B813" s="60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2.75" customHeight="1" x14ac:dyDescent="0.3">
      <c r="A814" s="3"/>
      <c r="B814" s="60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2.75" customHeight="1" x14ac:dyDescent="0.3">
      <c r="A815" s="3"/>
      <c r="B815" s="60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2.75" customHeight="1" x14ac:dyDescent="0.3">
      <c r="A816" s="3"/>
      <c r="B816" s="60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2.75" customHeight="1" x14ac:dyDescent="0.3">
      <c r="A817" s="3"/>
      <c r="B817" s="60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2.75" customHeight="1" x14ac:dyDescent="0.3">
      <c r="A818" s="3"/>
      <c r="B818" s="60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2.75" customHeight="1" x14ac:dyDescent="0.3">
      <c r="A819" s="3"/>
      <c r="B819" s="60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2.75" customHeight="1" x14ac:dyDescent="0.3">
      <c r="A820" s="3"/>
      <c r="B820" s="60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2.75" customHeight="1" x14ac:dyDescent="0.3">
      <c r="A821" s="3"/>
      <c r="B821" s="60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2.75" customHeight="1" x14ac:dyDescent="0.3">
      <c r="A822" s="3"/>
      <c r="B822" s="60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2.75" customHeight="1" x14ac:dyDescent="0.3">
      <c r="A823" s="3"/>
      <c r="B823" s="60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2.75" customHeight="1" x14ac:dyDescent="0.3">
      <c r="A824" s="3"/>
      <c r="B824" s="60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2.75" customHeight="1" x14ac:dyDescent="0.3">
      <c r="A825" s="3"/>
      <c r="B825" s="60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2.75" customHeight="1" x14ac:dyDescent="0.3">
      <c r="A826" s="3"/>
      <c r="B826" s="60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2.75" customHeight="1" x14ac:dyDescent="0.3">
      <c r="A827" s="3"/>
      <c r="B827" s="60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2.75" customHeight="1" x14ac:dyDescent="0.3">
      <c r="A828" s="3"/>
      <c r="B828" s="60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2.75" customHeight="1" x14ac:dyDescent="0.3">
      <c r="A829" s="3"/>
      <c r="B829" s="60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2.75" customHeight="1" x14ac:dyDescent="0.3">
      <c r="A830" s="3"/>
      <c r="B830" s="60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2.75" customHeight="1" x14ac:dyDescent="0.3">
      <c r="A831" s="3"/>
      <c r="B831" s="60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2.75" customHeight="1" x14ac:dyDescent="0.3">
      <c r="A832" s="3"/>
      <c r="B832" s="60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2.75" customHeight="1" x14ac:dyDescent="0.3">
      <c r="A833" s="3"/>
      <c r="B833" s="60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2.75" customHeight="1" x14ac:dyDescent="0.3">
      <c r="A834" s="3"/>
      <c r="B834" s="60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2.75" customHeight="1" x14ac:dyDescent="0.3">
      <c r="A835" s="3"/>
      <c r="B835" s="60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2.75" customHeight="1" x14ac:dyDescent="0.3">
      <c r="A836" s="3"/>
      <c r="B836" s="60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2.75" customHeight="1" x14ac:dyDescent="0.3">
      <c r="A837" s="3"/>
      <c r="B837" s="60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2.75" customHeight="1" x14ac:dyDescent="0.3">
      <c r="A838" s="3"/>
      <c r="B838" s="60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2.75" customHeight="1" x14ac:dyDescent="0.3">
      <c r="A839" s="3"/>
      <c r="B839" s="60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2.75" customHeight="1" x14ac:dyDescent="0.3">
      <c r="A840" s="3"/>
      <c r="B840" s="60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2.75" customHeight="1" x14ac:dyDescent="0.3">
      <c r="A841" s="3"/>
      <c r="B841" s="60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2.75" customHeight="1" x14ac:dyDescent="0.3">
      <c r="A842" s="3"/>
      <c r="B842" s="60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2.75" customHeight="1" x14ac:dyDescent="0.3">
      <c r="A843" s="3"/>
      <c r="B843" s="60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2.75" customHeight="1" x14ac:dyDescent="0.3">
      <c r="A844" s="3"/>
      <c r="B844" s="60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2.75" customHeight="1" x14ac:dyDescent="0.3">
      <c r="A845" s="3"/>
      <c r="B845" s="60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2.75" customHeight="1" x14ac:dyDescent="0.3">
      <c r="A846" s="3"/>
      <c r="B846" s="60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2.75" customHeight="1" x14ac:dyDescent="0.3">
      <c r="A847" s="3"/>
      <c r="B847" s="60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2.75" customHeight="1" x14ac:dyDescent="0.3">
      <c r="A848" s="3"/>
      <c r="B848" s="60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2.75" customHeight="1" x14ac:dyDescent="0.3">
      <c r="A849" s="3"/>
      <c r="B849" s="60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2.75" customHeight="1" x14ac:dyDescent="0.3">
      <c r="A850" s="3"/>
      <c r="B850" s="60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2.75" customHeight="1" x14ac:dyDescent="0.3">
      <c r="A851" s="3"/>
      <c r="B851" s="60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2.75" customHeight="1" x14ac:dyDescent="0.3">
      <c r="A852" s="3"/>
      <c r="B852" s="60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2.75" customHeight="1" x14ac:dyDescent="0.3">
      <c r="A853" s="3"/>
      <c r="B853" s="60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2.75" customHeight="1" x14ac:dyDescent="0.3">
      <c r="A854" s="3"/>
      <c r="B854" s="60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2.75" customHeight="1" x14ac:dyDescent="0.3">
      <c r="A855" s="3"/>
      <c r="B855" s="60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2.75" customHeight="1" x14ac:dyDescent="0.3">
      <c r="A856" s="3"/>
      <c r="B856" s="60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2.75" customHeight="1" x14ac:dyDescent="0.3">
      <c r="A857" s="3"/>
      <c r="B857" s="60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2.75" customHeight="1" x14ac:dyDescent="0.3">
      <c r="A858" s="3"/>
      <c r="B858" s="60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2.75" customHeight="1" x14ac:dyDescent="0.3">
      <c r="A859" s="3"/>
      <c r="B859" s="60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2.75" customHeight="1" x14ac:dyDescent="0.3">
      <c r="A860" s="3"/>
      <c r="B860" s="60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2.75" customHeight="1" x14ac:dyDescent="0.3">
      <c r="A861" s="3"/>
      <c r="B861" s="60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2.75" customHeight="1" x14ac:dyDescent="0.3">
      <c r="A862" s="3"/>
      <c r="B862" s="60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2.75" customHeight="1" x14ac:dyDescent="0.3">
      <c r="A863" s="3"/>
      <c r="B863" s="60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2.75" customHeight="1" x14ac:dyDescent="0.3">
      <c r="A864" s="3"/>
      <c r="B864" s="60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2.75" customHeight="1" x14ac:dyDescent="0.3">
      <c r="A865" s="3"/>
      <c r="B865" s="60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2.75" customHeight="1" x14ac:dyDescent="0.3">
      <c r="A866" s="3"/>
      <c r="B866" s="60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2.75" customHeight="1" x14ac:dyDescent="0.3">
      <c r="A867" s="3"/>
      <c r="B867" s="60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2.75" customHeight="1" x14ac:dyDescent="0.3">
      <c r="A868" s="3"/>
      <c r="B868" s="60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2.75" customHeight="1" x14ac:dyDescent="0.3">
      <c r="A869" s="3"/>
      <c r="B869" s="60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2.75" customHeight="1" x14ac:dyDescent="0.3">
      <c r="A870" s="3"/>
      <c r="B870" s="60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2.75" customHeight="1" x14ac:dyDescent="0.3">
      <c r="A871" s="3"/>
      <c r="B871" s="60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2.75" customHeight="1" x14ac:dyDescent="0.3">
      <c r="A872" s="3"/>
      <c r="B872" s="60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2.75" customHeight="1" x14ac:dyDescent="0.3">
      <c r="A873" s="3"/>
      <c r="B873" s="60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2.75" customHeight="1" x14ac:dyDescent="0.3">
      <c r="A874" s="3"/>
      <c r="B874" s="60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2.75" customHeight="1" x14ac:dyDescent="0.3">
      <c r="A875" s="3"/>
      <c r="B875" s="60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2.75" customHeight="1" x14ac:dyDescent="0.3">
      <c r="A876" s="3"/>
      <c r="B876" s="60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2.75" customHeight="1" x14ac:dyDescent="0.3">
      <c r="A877" s="3"/>
      <c r="B877" s="60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2.75" customHeight="1" x14ac:dyDescent="0.3">
      <c r="A878" s="3"/>
      <c r="B878" s="60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2.75" customHeight="1" x14ac:dyDescent="0.3">
      <c r="A879" s="3"/>
      <c r="B879" s="60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2.75" customHeight="1" x14ac:dyDescent="0.3">
      <c r="A880" s="3"/>
      <c r="B880" s="60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2.75" customHeight="1" x14ac:dyDescent="0.3">
      <c r="A881" s="3"/>
      <c r="B881" s="60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2.75" customHeight="1" x14ac:dyDescent="0.3">
      <c r="A882" s="3"/>
      <c r="B882" s="60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2.75" customHeight="1" x14ac:dyDescent="0.3">
      <c r="A883" s="3"/>
      <c r="B883" s="60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2.75" customHeight="1" x14ac:dyDescent="0.3">
      <c r="A884" s="3"/>
      <c r="B884" s="60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2.75" customHeight="1" x14ac:dyDescent="0.3">
      <c r="A885" s="3"/>
      <c r="B885" s="60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2.75" customHeight="1" x14ac:dyDescent="0.3">
      <c r="A886" s="3"/>
      <c r="B886" s="60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2.75" customHeight="1" x14ac:dyDescent="0.3">
      <c r="A887" s="3"/>
      <c r="B887" s="60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2.75" customHeight="1" x14ac:dyDescent="0.3">
      <c r="A888" s="3"/>
      <c r="B888" s="60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2.75" customHeight="1" x14ac:dyDescent="0.3">
      <c r="A889" s="3"/>
      <c r="B889" s="60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2.75" customHeight="1" x14ac:dyDescent="0.3">
      <c r="A890" s="3"/>
      <c r="B890" s="60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2.75" customHeight="1" x14ac:dyDescent="0.3">
      <c r="A891" s="3"/>
      <c r="B891" s="60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2.75" customHeight="1" x14ac:dyDescent="0.3">
      <c r="A892" s="3"/>
      <c r="B892" s="60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2.75" customHeight="1" x14ac:dyDescent="0.3">
      <c r="A893" s="3"/>
      <c r="B893" s="60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2.75" customHeight="1" x14ac:dyDescent="0.3">
      <c r="A894" s="3"/>
      <c r="B894" s="60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2.75" customHeight="1" x14ac:dyDescent="0.3">
      <c r="A895" s="3"/>
      <c r="B895" s="60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2.75" customHeight="1" x14ac:dyDescent="0.3">
      <c r="A896" s="3"/>
      <c r="B896" s="60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2.75" customHeight="1" x14ac:dyDescent="0.3">
      <c r="A897" s="3"/>
      <c r="B897" s="60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2.75" customHeight="1" x14ac:dyDescent="0.3">
      <c r="A898" s="3"/>
      <c r="B898" s="60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2.75" customHeight="1" x14ac:dyDescent="0.3">
      <c r="A899" s="3"/>
      <c r="B899" s="60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2.75" customHeight="1" x14ac:dyDescent="0.3">
      <c r="A900" s="3"/>
      <c r="B900" s="60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2.75" customHeight="1" x14ac:dyDescent="0.3">
      <c r="A901" s="3"/>
      <c r="B901" s="60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2.75" customHeight="1" x14ac:dyDescent="0.3">
      <c r="A902" s="3"/>
      <c r="B902" s="60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2.75" customHeight="1" x14ac:dyDescent="0.3">
      <c r="A903" s="3"/>
      <c r="B903" s="60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2.75" customHeight="1" x14ac:dyDescent="0.3">
      <c r="A904" s="3"/>
      <c r="B904" s="60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2.75" customHeight="1" x14ac:dyDescent="0.3">
      <c r="A905" s="3"/>
      <c r="B905" s="60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2.75" customHeight="1" x14ac:dyDescent="0.3">
      <c r="A906" s="3"/>
      <c r="B906" s="60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2.75" customHeight="1" x14ac:dyDescent="0.3">
      <c r="A907" s="3"/>
      <c r="B907" s="60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2.75" customHeight="1" x14ac:dyDescent="0.3">
      <c r="A908" s="3"/>
      <c r="B908" s="60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2.75" customHeight="1" x14ac:dyDescent="0.3">
      <c r="A909" s="3"/>
      <c r="B909" s="60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2.75" customHeight="1" x14ac:dyDescent="0.3">
      <c r="A910" s="3"/>
      <c r="B910" s="60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2.75" customHeight="1" x14ac:dyDescent="0.3">
      <c r="A911" s="3"/>
      <c r="B911" s="60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2.75" customHeight="1" x14ac:dyDescent="0.3">
      <c r="A912" s="3"/>
      <c r="B912" s="60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2.75" customHeight="1" x14ac:dyDescent="0.3">
      <c r="A913" s="3"/>
      <c r="B913" s="60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2.75" customHeight="1" x14ac:dyDescent="0.3">
      <c r="A914" s="3"/>
      <c r="B914" s="60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2.75" customHeight="1" x14ac:dyDescent="0.3">
      <c r="A915" s="3"/>
      <c r="B915" s="60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2.75" customHeight="1" x14ac:dyDescent="0.3">
      <c r="A916" s="3"/>
      <c r="B916" s="60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2.75" customHeight="1" x14ac:dyDescent="0.3">
      <c r="A917" s="3"/>
      <c r="B917" s="60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2.75" customHeight="1" x14ac:dyDescent="0.3">
      <c r="A918" s="3"/>
      <c r="B918" s="60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2.75" customHeight="1" x14ac:dyDescent="0.3">
      <c r="A919" s="3"/>
      <c r="B919" s="60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2.75" customHeight="1" x14ac:dyDescent="0.3">
      <c r="A920" s="3"/>
      <c r="B920" s="60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2.75" customHeight="1" x14ac:dyDescent="0.3">
      <c r="A921" s="3"/>
      <c r="B921" s="60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2.75" customHeight="1" x14ac:dyDescent="0.3">
      <c r="A922" s="3"/>
      <c r="B922" s="60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2.75" customHeight="1" x14ac:dyDescent="0.3">
      <c r="A923" s="3"/>
      <c r="B923" s="60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2.75" customHeight="1" x14ac:dyDescent="0.3">
      <c r="A924" s="3"/>
      <c r="B924" s="60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2.75" customHeight="1" x14ac:dyDescent="0.3">
      <c r="A925" s="3"/>
      <c r="B925" s="60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2.75" customHeight="1" x14ac:dyDescent="0.3">
      <c r="A926" s="3"/>
      <c r="B926" s="60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2.75" customHeight="1" x14ac:dyDescent="0.3">
      <c r="A927" s="3"/>
      <c r="B927" s="60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2.75" customHeight="1" x14ac:dyDescent="0.3">
      <c r="A928" s="3"/>
      <c r="B928" s="60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2.75" customHeight="1" x14ac:dyDescent="0.3">
      <c r="A929" s="3"/>
      <c r="B929" s="60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2.75" customHeight="1" x14ac:dyDescent="0.3">
      <c r="A930" s="3"/>
      <c r="B930" s="60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2.75" customHeight="1" x14ac:dyDescent="0.3">
      <c r="A931" s="3"/>
      <c r="B931" s="60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2.75" customHeight="1" x14ac:dyDescent="0.3">
      <c r="A932" s="3"/>
      <c r="B932" s="60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2.75" customHeight="1" x14ac:dyDescent="0.3">
      <c r="A933" s="3"/>
      <c r="B933" s="60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2.75" customHeight="1" x14ac:dyDescent="0.3">
      <c r="A934" s="3"/>
      <c r="B934" s="60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2.75" customHeight="1" x14ac:dyDescent="0.3">
      <c r="A935" s="3"/>
      <c r="B935" s="60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2.75" customHeight="1" x14ac:dyDescent="0.3">
      <c r="A936" s="3"/>
      <c r="B936" s="60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2.75" customHeight="1" x14ac:dyDescent="0.3">
      <c r="A937" s="3"/>
      <c r="B937" s="60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2.75" customHeight="1" x14ac:dyDescent="0.3">
      <c r="A938" s="3"/>
      <c r="B938" s="60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2.75" customHeight="1" x14ac:dyDescent="0.3">
      <c r="A939" s="3"/>
      <c r="B939" s="60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2.75" customHeight="1" x14ac:dyDescent="0.3">
      <c r="A940" s="3"/>
      <c r="B940" s="60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2.75" customHeight="1" x14ac:dyDescent="0.3">
      <c r="A941" s="3"/>
      <c r="B941" s="60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2.75" customHeight="1" x14ac:dyDescent="0.3">
      <c r="A942" s="3"/>
      <c r="B942" s="60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2.75" customHeight="1" x14ac:dyDescent="0.3">
      <c r="A943" s="3"/>
      <c r="B943" s="60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2.75" customHeight="1" x14ac:dyDescent="0.3">
      <c r="A944" s="3"/>
      <c r="B944" s="60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2.75" customHeight="1" x14ac:dyDescent="0.3">
      <c r="A945" s="3"/>
      <c r="B945" s="60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2.75" customHeight="1" x14ac:dyDescent="0.3">
      <c r="A946" s="3"/>
      <c r="B946" s="60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2.75" customHeight="1" x14ac:dyDescent="0.3">
      <c r="A947" s="3"/>
      <c r="B947" s="60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2.75" customHeight="1" x14ac:dyDescent="0.3">
      <c r="A948" s="3"/>
      <c r="B948" s="60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2.75" customHeight="1" x14ac:dyDescent="0.3">
      <c r="A949" s="3"/>
      <c r="B949" s="60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2.75" customHeight="1" x14ac:dyDescent="0.3">
      <c r="A950" s="3"/>
      <c r="B950" s="60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2.75" customHeight="1" x14ac:dyDescent="0.3">
      <c r="A951" s="3"/>
      <c r="B951" s="60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2.75" customHeight="1" x14ac:dyDescent="0.3">
      <c r="A952" s="3"/>
      <c r="B952" s="60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2.75" customHeight="1" x14ac:dyDescent="0.3">
      <c r="A953" s="3"/>
      <c r="B953" s="60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2.75" customHeight="1" x14ac:dyDescent="0.3">
      <c r="A954" s="3"/>
      <c r="B954" s="60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2.75" customHeight="1" x14ac:dyDescent="0.3">
      <c r="A955" s="3"/>
      <c r="B955" s="60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2.75" customHeight="1" x14ac:dyDescent="0.3">
      <c r="A956" s="3"/>
      <c r="B956" s="60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2.75" customHeight="1" x14ac:dyDescent="0.3">
      <c r="A957" s="3"/>
      <c r="B957" s="60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2.75" customHeight="1" x14ac:dyDescent="0.3">
      <c r="A958" s="3"/>
      <c r="B958" s="60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2.75" customHeight="1" x14ac:dyDescent="0.3">
      <c r="A959" s="3"/>
      <c r="B959" s="60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2.75" customHeight="1" x14ac:dyDescent="0.3">
      <c r="A960" s="3"/>
      <c r="B960" s="60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2.75" customHeight="1" x14ac:dyDescent="0.3">
      <c r="A961" s="3"/>
      <c r="B961" s="60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2.75" customHeight="1" x14ac:dyDescent="0.3">
      <c r="A962" s="3"/>
      <c r="B962" s="60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2.75" customHeight="1" x14ac:dyDescent="0.3">
      <c r="A963" s="3"/>
      <c r="B963" s="60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2.75" customHeight="1" x14ac:dyDescent="0.3">
      <c r="A964" s="3"/>
      <c r="B964" s="60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2.75" customHeight="1" x14ac:dyDescent="0.3">
      <c r="A965" s="3"/>
      <c r="B965" s="60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2.75" customHeight="1" x14ac:dyDescent="0.3">
      <c r="A966" s="3"/>
      <c r="B966" s="60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2.75" customHeight="1" x14ac:dyDescent="0.3">
      <c r="A967" s="3"/>
      <c r="B967" s="60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2.75" customHeight="1" x14ac:dyDescent="0.3">
      <c r="A968" s="3"/>
      <c r="B968" s="60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2.75" customHeight="1" x14ac:dyDescent="0.3">
      <c r="A969" s="3"/>
      <c r="B969" s="60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2.75" customHeight="1" x14ac:dyDescent="0.3">
      <c r="A970" s="3"/>
      <c r="B970" s="60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2.75" customHeight="1" x14ac:dyDescent="0.3">
      <c r="A971" s="3"/>
      <c r="B971" s="60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2.75" customHeight="1" x14ac:dyDescent="0.3">
      <c r="A972" s="3"/>
      <c r="B972" s="60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2.75" customHeight="1" x14ac:dyDescent="0.3">
      <c r="A973" s="3"/>
      <c r="B973" s="60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2.75" customHeight="1" x14ac:dyDescent="0.3">
      <c r="A974" s="3"/>
      <c r="B974" s="60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2.75" customHeight="1" x14ac:dyDescent="0.3">
      <c r="A975" s="3"/>
      <c r="B975" s="60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2.75" customHeight="1" x14ac:dyDescent="0.3">
      <c r="A976" s="3"/>
      <c r="B976" s="60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2.75" customHeight="1" x14ac:dyDescent="0.3">
      <c r="A977" s="3"/>
      <c r="B977" s="60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2.75" customHeight="1" x14ac:dyDescent="0.3">
      <c r="A978" s="3"/>
      <c r="B978" s="60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2.75" customHeight="1" x14ac:dyDescent="0.3">
      <c r="A979" s="3"/>
      <c r="B979" s="60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2.75" customHeight="1" x14ac:dyDescent="0.3">
      <c r="A980" s="3"/>
      <c r="B980" s="60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2.75" customHeight="1" x14ac:dyDescent="0.3">
      <c r="A981" s="3"/>
      <c r="B981" s="60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2.75" customHeight="1" x14ac:dyDescent="0.3">
      <c r="A982" s="3"/>
      <c r="B982" s="60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2.75" customHeight="1" x14ac:dyDescent="0.3">
      <c r="A983" s="3"/>
      <c r="B983" s="60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2.75" customHeight="1" x14ac:dyDescent="0.3">
      <c r="A984" s="3"/>
      <c r="B984" s="60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2.75" customHeight="1" x14ac:dyDescent="0.3">
      <c r="A985" s="3"/>
      <c r="B985" s="60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2.75" customHeight="1" x14ac:dyDescent="0.3">
      <c r="A986" s="3"/>
      <c r="B986" s="60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2.75" customHeight="1" x14ac:dyDescent="0.3">
      <c r="A987" s="3"/>
      <c r="B987" s="60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2.75" customHeight="1" x14ac:dyDescent="0.3">
      <c r="A988" s="3"/>
      <c r="B988" s="60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2.75" customHeight="1" x14ac:dyDescent="0.3">
      <c r="A989" s="3"/>
      <c r="B989" s="60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2.75" customHeight="1" x14ac:dyDescent="0.3">
      <c r="A990" s="3"/>
      <c r="B990" s="60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2.75" customHeight="1" x14ac:dyDescent="0.3">
      <c r="A991" s="3"/>
      <c r="B991" s="60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2.75" customHeight="1" x14ac:dyDescent="0.3">
      <c r="A992" s="3"/>
      <c r="B992" s="60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2.75" customHeight="1" x14ac:dyDescent="0.3">
      <c r="A993" s="3"/>
      <c r="B993" s="60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2.75" customHeight="1" x14ac:dyDescent="0.3">
      <c r="A994" s="3"/>
      <c r="B994" s="60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2.75" customHeight="1" x14ac:dyDescent="0.3">
      <c r="A995" s="3"/>
      <c r="B995" s="60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2.75" customHeight="1" x14ac:dyDescent="0.3">
      <c r="A996" s="3"/>
      <c r="B996" s="60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2.75" customHeight="1" x14ac:dyDescent="0.3">
      <c r="A997" s="3"/>
      <c r="B997" s="60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2.75" customHeight="1" x14ac:dyDescent="0.3">
      <c r="A998" s="3"/>
      <c r="B998" s="60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2.75" customHeight="1" x14ac:dyDescent="0.3">
      <c r="A999" s="3"/>
      <c r="B999" s="60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2.75" customHeight="1" x14ac:dyDescent="0.3">
      <c r="A1000" s="3"/>
      <c r="B1000" s="60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000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34" sqref="S34:T35"/>
    </sheetView>
  </sheetViews>
  <sheetFormatPr defaultColWidth="14.44140625" defaultRowHeight="15" customHeight="1" x14ac:dyDescent="0.3"/>
  <cols>
    <col min="1" max="1" width="1.5546875" customWidth="1"/>
    <col min="2" max="2" width="4" customWidth="1"/>
    <col min="3" max="3" width="73.88671875" customWidth="1"/>
    <col min="4" max="4" width="1.44140625" customWidth="1"/>
    <col min="5" max="5" width="13.5546875" customWidth="1"/>
    <col min="6" max="6" width="1.44140625" customWidth="1"/>
    <col min="7" max="7" width="13.5546875" customWidth="1"/>
    <col min="8" max="8" width="1.44140625" customWidth="1"/>
    <col min="9" max="9" width="13.5546875" customWidth="1"/>
    <col min="10" max="10" width="1.44140625" customWidth="1"/>
    <col min="11" max="11" width="13.5546875" customWidth="1"/>
    <col min="12" max="12" width="1.44140625" customWidth="1"/>
    <col min="13" max="13" width="13.5546875" customWidth="1"/>
    <col min="14" max="14" width="1.44140625" customWidth="1"/>
    <col min="15" max="15" width="6" customWidth="1"/>
    <col min="16" max="16" width="1.44140625" customWidth="1"/>
    <col min="17" max="17" width="13.5546875" customWidth="1"/>
    <col min="18" max="18" width="1.44140625" customWidth="1"/>
    <col min="19" max="19" width="13.5546875" customWidth="1"/>
    <col min="20" max="20" width="1.44140625" customWidth="1"/>
    <col min="21" max="21" width="13.5546875" customWidth="1"/>
    <col min="22" max="22" width="1.44140625" customWidth="1"/>
    <col min="23" max="23" width="6" customWidth="1"/>
    <col min="24" max="24" width="1.44140625" customWidth="1"/>
    <col min="25" max="25" width="13.5546875" customWidth="1"/>
    <col min="26" max="26" width="1.44140625" customWidth="1"/>
    <col min="27" max="27" width="13.5546875" customWidth="1"/>
    <col min="28" max="28" width="1.44140625" customWidth="1"/>
    <col min="29" max="29" width="13.5546875" customWidth="1"/>
  </cols>
  <sheetData>
    <row r="1" spans="1:29" ht="12.75" customHeight="1" x14ac:dyDescent="0.3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3">
      <c r="A2" s="3"/>
      <c r="B2" s="3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 customHeight="1" x14ac:dyDescent="0.3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 customHeight="1" x14ac:dyDescent="0.3">
      <c r="A4" s="6"/>
      <c r="B4" s="6"/>
      <c r="C4" s="7" t="s">
        <v>4</v>
      </c>
      <c r="D4" s="6" t="s">
        <v>7</v>
      </c>
      <c r="E4" s="8">
        <v>2019</v>
      </c>
      <c r="F4" s="9"/>
      <c r="G4" s="8">
        <v>2020</v>
      </c>
      <c r="H4" s="9"/>
      <c r="I4" s="8">
        <v>2021</v>
      </c>
      <c r="J4" s="9"/>
      <c r="K4" s="8">
        <v>2022</v>
      </c>
      <c r="L4" s="9"/>
      <c r="M4" s="8">
        <v>2023</v>
      </c>
      <c r="N4" s="9"/>
      <c r="O4" s="6"/>
      <c r="P4" s="6"/>
      <c r="Q4" s="10">
        <v>44377</v>
      </c>
      <c r="R4" s="6"/>
      <c r="S4" s="10">
        <v>44742</v>
      </c>
      <c r="T4" s="9"/>
      <c r="U4" s="10">
        <v>45107</v>
      </c>
      <c r="V4" s="9"/>
      <c r="W4" s="6"/>
      <c r="X4" s="9"/>
      <c r="Y4" s="10">
        <v>44469</v>
      </c>
      <c r="Z4" s="6"/>
      <c r="AA4" s="10">
        <v>44834</v>
      </c>
      <c r="AB4" s="9"/>
      <c r="AC4" s="10">
        <v>45199</v>
      </c>
    </row>
    <row r="5" spans="1:29" ht="12.75" customHeight="1" x14ac:dyDescent="0.3">
      <c r="A5" s="6"/>
      <c r="B5" s="6"/>
      <c r="C5" s="9"/>
      <c r="D5" s="6"/>
      <c r="E5" s="9"/>
      <c r="F5" s="9"/>
      <c r="G5" s="9"/>
      <c r="H5" s="9"/>
      <c r="I5" s="9"/>
      <c r="J5" s="9"/>
      <c r="K5" s="9"/>
      <c r="L5" s="9"/>
      <c r="M5" s="9"/>
      <c r="N5" s="9"/>
      <c r="O5" s="6"/>
      <c r="P5" s="6"/>
      <c r="Q5" s="9"/>
      <c r="R5" s="6"/>
      <c r="S5" s="9"/>
      <c r="T5" s="9"/>
      <c r="U5" s="9"/>
      <c r="V5" s="9"/>
      <c r="W5" s="6"/>
      <c r="X5" s="9"/>
      <c r="Y5" s="9"/>
      <c r="Z5" s="6"/>
      <c r="AA5" s="9"/>
      <c r="AB5" s="9"/>
      <c r="AC5" s="9"/>
    </row>
    <row r="6" spans="1:29" ht="12.75" customHeight="1" x14ac:dyDescent="0.3">
      <c r="A6" s="3"/>
      <c r="B6" s="3"/>
      <c r="C6" s="98" t="s">
        <v>133</v>
      </c>
      <c r="D6" s="12"/>
      <c r="E6" s="12">
        <v>1.3</v>
      </c>
      <c r="F6" s="12"/>
      <c r="G6" s="12">
        <v>9.3000000000000007</v>
      </c>
      <c r="H6" s="12"/>
      <c r="I6" s="12">
        <v>40.9</v>
      </c>
      <c r="J6" s="12"/>
      <c r="K6" s="12">
        <v>81.8</v>
      </c>
      <c r="L6" s="12"/>
      <c r="M6" s="12">
        <v>149.9</v>
      </c>
      <c r="N6" s="12"/>
      <c r="O6" s="3"/>
      <c r="P6" s="3"/>
      <c r="Q6" s="12">
        <v>29.2</v>
      </c>
      <c r="R6" s="3"/>
      <c r="S6" s="12">
        <v>74.900000000000006</v>
      </c>
      <c r="T6" s="4"/>
      <c r="U6" s="13">
        <v>133</v>
      </c>
      <c r="V6" s="4"/>
      <c r="W6" s="3"/>
      <c r="X6" s="4"/>
      <c r="Y6" s="12">
        <v>40.9</v>
      </c>
      <c r="Z6" s="3"/>
      <c r="AA6" s="12">
        <v>81.8</v>
      </c>
      <c r="AB6" s="4"/>
      <c r="AC6" s="99">
        <v>146.5</v>
      </c>
    </row>
    <row r="7" spans="1:29" ht="12.75" customHeight="1" x14ac:dyDescent="0.3">
      <c r="A7" s="3"/>
      <c r="B7" s="3"/>
      <c r="C7" s="98" t="s">
        <v>134</v>
      </c>
      <c r="D7" s="19"/>
      <c r="E7" s="16">
        <v>4</v>
      </c>
      <c r="F7" s="16"/>
      <c r="G7" s="16">
        <v>12</v>
      </c>
      <c r="H7" s="16"/>
      <c r="I7" s="16">
        <v>25</v>
      </c>
      <c r="J7" s="16"/>
      <c r="K7" s="16">
        <v>40</v>
      </c>
      <c r="L7" s="16"/>
      <c r="M7" s="16">
        <v>55</v>
      </c>
      <c r="N7" s="16"/>
      <c r="O7" s="16"/>
      <c r="P7" s="16"/>
      <c r="Q7" s="20">
        <v>22</v>
      </c>
      <c r="R7" s="16"/>
      <c r="S7" s="20">
        <v>37</v>
      </c>
      <c r="T7" s="16"/>
      <c r="U7" s="20">
        <v>52</v>
      </c>
      <c r="V7" s="16"/>
      <c r="W7" s="16"/>
      <c r="X7" s="16"/>
      <c r="Y7" s="3">
        <v>22</v>
      </c>
      <c r="Z7" s="16"/>
      <c r="AA7" s="3">
        <v>40</v>
      </c>
      <c r="AB7" s="17"/>
      <c r="AC7" s="3">
        <v>53</v>
      </c>
    </row>
    <row r="8" spans="1:29" ht="12.75" customHeight="1" x14ac:dyDescent="0.3">
      <c r="A8" s="3"/>
      <c r="B8" s="3"/>
      <c r="C8" s="3" t="s">
        <v>135</v>
      </c>
      <c r="D8" s="19"/>
      <c r="E8" s="100">
        <v>0.3</v>
      </c>
      <c r="F8" s="19"/>
      <c r="G8" s="100">
        <v>3.6</v>
      </c>
      <c r="H8" s="19"/>
      <c r="I8" s="100">
        <v>26.3</v>
      </c>
      <c r="J8" s="19"/>
      <c r="K8" s="100">
        <v>55.5</v>
      </c>
      <c r="L8" s="19"/>
      <c r="M8" s="100">
        <v>103.9</v>
      </c>
      <c r="N8" s="19"/>
      <c r="O8" s="3"/>
      <c r="P8" s="19"/>
      <c r="Q8" s="101">
        <v>11</v>
      </c>
      <c r="R8" s="19"/>
      <c r="S8" s="101">
        <v>20.3</v>
      </c>
      <c r="T8" s="102"/>
      <c r="U8" s="101">
        <v>40.299999999999997</v>
      </c>
      <c r="V8" s="3"/>
      <c r="W8" s="3"/>
      <c r="X8" s="3"/>
      <c r="Y8" s="101">
        <v>22.7</v>
      </c>
      <c r="Z8" s="19"/>
      <c r="AA8" s="101">
        <v>46.6</v>
      </c>
      <c r="AB8" s="102"/>
      <c r="AC8" s="101">
        <v>89.6</v>
      </c>
    </row>
    <row r="9" spans="1:29" ht="12.75" customHeight="1" x14ac:dyDescent="0.3">
      <c r="A9" s="3"/>
      <c r="B9" s="3"/>
      <c r="C9" s="98" t="s">
        <v>136</v>
      </c>
      <c r="D9" s="19"/>
      <c r="E9" s="100">
        <v>0.2</v>
      </c>
      <c r="F9" s="19"/>
      <c r="G9" s="100">
        <v>1.6</v>
      </c>
      <c r="H9" s="19"/>
      <c r="I9" s="100">
        <v>6.1</v>
      </c>
      <c r="J9" s="19"/>
      <c r="K9" s="100">
        <v>11.9</v>
      </c>
      <c r="L9" s="19"/>
      <c r="M9" s="100">
        <v>20.399999999999999</v>
      </c>
      <c r="N9" s="19"/>
      <c r="O9" s="3"/>
      <c r="P9" s="19"/>
      <c r="Q9" s="101">
        <v>4.3</v>
      </c>
      <c r="R9" s="19"/>
      <c r="S9" s="101">
        <v>8.9</v>
      </c>
      <c r="T9" s="102"/>
      <c r="U9" s="101">
        <v>16.3</v>
      </c>
      <c r="V9" s="3"/>
      <c r="W9" s="3"/>
      <c r="X9" s="3"/>
      <c r="Y9" s="101">
        <v>5.8</v>
      </c>
      <c r="Z9" s="19"/>
      <c r="AA9" s="101">
        <v>11.3</v>
      </c>
      <c r="AB9" s="102"/>
      <c r="AC9" s="101">
        <v>19.600000000000001</v>
      </c>
    </row>
    <row r="10" spans="1:29" ht="12.75" customHeight="1" x14ac:dyDescent="0.3">
      <c r="A10" s="3"/>
      <c r="B10" s="3"/>
      <c r="C10" s="98" t="s">
        <v>137</v>
      </c>
      <c r="D10" s="19"/>
      <c r="E10" s="100">
        <v>3.3</v>
      </c>
      <c r="F10" s="19"/>
      <c r="G10" s="100">
        <v>4</v>
      </c>
      <c r="H10" s="19"/>
      <c r="I10" s="100">
        <v>7.7</v>
      </c>
      <c r="J10" s="103"/>
      <c r="K10" s="100">
        <v>10.8</v>
      </c>
      <c r="L10" s="19"/>
      <c r="M10" s="100">
        <v>14.4</v>
      </c>
      <c r="N10" s="19"/>
      <c r="O10" s="3"/>
      <c r="P10" s="19"/>
      <c r="Q10" s="101">
        <v>5.2</v>
      </c>
      <c r="R10" s="19"/>
      <c r="S10" s="101">
        <v>6.7</v>
      </c>
      <c r="T10" s="102"/>
      <c r="U10" s="101">
        <v>10.1</v>
      </c>
      <c r="V10" s="3"/>
      <c r="W10" s="3"/>
      <c r="X10" s="3"/>
      <c r="Y10" s="101">
        <v>7.1</v>
      </c>
      <c r="Z10" s="19"/>
      <c r="AA10" s="101">
        <v>9.6</v>
      </c>
      <c r="AB10" s="102"/>
      <c r="AC10" s="101">
        <v>13.7</v>
      </c>
    </row>
    <row r="11" spans="1:29" ht="12.75" customHeight="1" x14ac:dyDescent="0.3">
      <c r="A11" s="3"/>
      <c r="B11" s="3"/>
      <c r="C11" s="61"/>
      <c r="D11" s="19"/>
      <c r="E11" s="16"/>
      <c r="F11" s="19"/>
      <c r="G11" s="16"/>
      <c r="H11" s="19"/>
      <c r="I11" s="16"/>
      <c r="J11" s="19"/>
      <c r="K11" s="16"/>
      <c r="L11" s="19"/>
      <c r="M11" s="16"/>
      <c r="N11" s="19"/>
      <c r="O11" s="3"/>
      <c r="P11" s="19"/>
      <c r="Q11" s="20"/>
      <c r="R11" s="19"/>
      <c r="S11" s="20"/>
      <c r="T11" s="3"/>
      <c r="U11" s="20"/>
      <c r="V11" s="3"/>
      <c r="W11" s="3"/>
      <c r="X11" s="3"/>
      <c r="Y11" s="20"/>
      <c r="Z11" s="19"/>
      <c r="AA11" s="20"/>
      <c r="AB11" s="3"/>
      <c r="AC11" s="20"/>
    </row>
    <row r="12" spans="1:29" ht="12.75" customHeight="1" x14ac:dyDescent="0.3">
      <c r="A12" s="3"/>
      <c r="B12" s="3"/>
      <c r="C12" s="61"/>
      <c r="D12" s="19"/>
      <c r="E12" s="16"/>
      <c r="F12" s="19"/>
      <c r="G12" s="16"/>
      <c r="H12" s="19"/>
      <c r="I12" s="16"/>
      <c r="J12" s="19"/>
      <c r="K12" s="16"/>
      <c r="L12" s="19"/>
      <c r="M12" s="16"/>
      <c r="N12" s="19"/>
      <c r="O12" s="3"/>
      <c r="P12" s="19"/>
      <c r="Q12" s="20"/>
      <c r="R12" s="19"/>
      <c r="S12" s="20"/>
      <c r="T12" s="3"/>
      <c r="U12" s="20"/>
      <c r="V12" s="3"/>
      <c r="W12" s="3"/>
      <c r="X12" s="3"/>
      <c r="Y12" s="20"/>
      <c r="Z12" s="19"/>
      <c r="AA12" s="20"/>
      <c r="AB12" s="3"/>
      <c r="AC12" s="20"/>
    </row>
    <row r="13" spans="1:29" ht="12.75" customHeight="1" x14ac:dyDescent="0.3">
      <c r="A13" s="3"/>
      <c r="B13" s="3"/>
      <c r="C13" s="61"/>
      <c r="D13" s="19"/>
      <c r="E13" s="16"/>
      <c r="F13" s="19"/>
      <c r="G13" s="16"/>
      <c r="H13" s="19"/>
      <c r="I13" s="16"/>
      <c r="J13" s="19"/>
      <c r="K13" s="16"/>
      <c r="L13" s="19"/>
      <c r="M13" s="16"/>
      <c r="N13" s="19"/>
      <c r="O13" s="3"/>
      <c r="P13" s="19"/>
      <c r="Q13" s="20"/>
      <c r="R13" s="19"/>
      <c r="S13" s="20"/>
      <c r="T13" s="3"/>
      <c r="U13" s="20"/>
      <c r="V13" s="3"/>
      <c r="W13" s="3"/>
      <c r="X13" s="3"/>
      <c r="Y13" s="20"/>
      <c r="Z13" s="19"/>
      <c r="AA13" s="20"/>
      <c r="AB13" s="3"/>
      <c r="AC13" s="20"/>
    </row>
    <row r="14" spans="1:29" ht="12.75" customHeight="1" x14ac:dyDescent="0.3">
      <c r="A14" s="3"/>
      <c r="B14" s="3"/>
      <c r="C14" s="3"/>
      <c r="D14" s="19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0"/>
      <c r="R14" s="25"/>
      <c r="S14" s="20"/>
      <c r="T14" s="25"/>
      <c r="U14" s="20"/>
      <c r="V14" s="25"/>
      <c r="W14" s="25"/>
      <c r="X14" s="25"/>
      <c r="Y14" s="20"/>
      <c r="Z14" s="25"/>
      <c r="AA14" s="20"/>
      <c r="AB14" s="25"/>
      <c r="AC14" s="20"/>
    </row>
    <row r="15" spans="1:29" ht="12.75" customHeight="1" x14ac:dyDescent="0.3">
      <c r="A15" s="3"/>
      <c r="B15" s="3"/>
      <c r="C15" s="60"/>
      <c r="D15" s="19"/>
      <c r="E15" s="16"/>
      <c r="F15" s="19"/>
      <c r="G15" s="16"/>
      <c r="H15" s="19"/>
      <c r="I15" s="16"/>
      <c r="J15" s="19"/>
      <c r="K15" s="16"/>
      <c r="L15" s="19"/>
      <c r="M15" s="16"/>
      <c r="N15" s="19"/>
      <c r="O15" s="3"/>
      <c r="P15" s="19"/>
      <c r="Q15" s="20"/>
      <c r="R15" s="19"/>
      <c r="S15" s="20"/>
      <c r="T15" s="3"/>
      <c r="U15" s="20"/>
      <c r="V15" s="3"/>
      <c r="W15" s="3"/>
      <c r="X15" s="3"/>
      <c r="Y15" s="20"/>
      <c r="Z15" s="19"/>
      <c r="AA15" s="20"/>
      <c r="AB15" s="3"/>
      <c r="AC15" s="20"/>
    </row>
    <row r="16" spans="1:29" ht="12.75" customHeight="1" x14ac:dyDescent="0.3">
      <c r="A16" s="3"/>
      <c r="B16" s="3"/>
      <c r="C16" s="3"/>
      <c r="D16" s="19"/>
      <c r="E16" s="16"/>
      <c r="F16" s="19"/>
      <c r="G16" s="16"/>
      <c r="H16" s="19"/>
      <c r="I16" s="16"/>
      <c r="J16" s="19"/>
      <c r="K16" s="16"/>
      <c r="L16" s="19"/>
      <c r="M16" s="16"/>
      <c r="N16" s="19"/>
      <c r="O16" s="3"/>
      <c r="P16" s="19"/>
      <c r="Q16" s="20"/>
      <c r="R16" s="19"/>
      <c r="S16" s="20"/>
      <c r="T16" s="3"/>
      <c r="U16" s="20"/>
      <c r="V16" s="3"/>
      <c r="W16" s="3"/>
      <c r="X16" s="3"/>
      <c r="Y16" s="20"/>
      <c r="Z16" s="19"/>
      <c r="AA16" s="20"/>
      <c r="AB16" s="3"/>
      <c r="AC16" s="20"/>
    </row>
    <row r="17" spans="1:29" ht="12.75" customHeight="1" x14ac:dyDescent="0.3">
      <c r="A17" s="3"/>
      <c r="B17" s="3"/>
      <c r="C17" s="3"/>
      <c r="D17" s="19"/>
      <c r="E17" s="16"/>
      <c r="F17" s="19"/>
      <c r="G17" s="16"/>
      <c r="H17" s="19"/>
      <c r="I17" s="16"/>
      <c r="J17" s="19"/>
      <c r="K17" s="16"/>
      <c r="L17" s="19"/>
      <c r="M17" s="16"/>
      <c r="N17" s="19"/>
      <c r="O17" s="3"/>
      <c r="P17" s="19"/>
      <c r="Q17" s="20"/>
      <c r="R17" s="19"/>
      <c r="S17" s="20"/>
      <c r="T17" s="3"/>
      <c r="U17" s="20"/>
      <c r="V17" s="3"/>
      <c r="W17" s="3"/>
      <c r="X17" s="3"/>
      <c r="Y17" s="20"/>
      <c r="Z17" s="19"/>
      <c r="AA17" s="20"/>
      <c r="AB17" s="3"/>
      <c r="AC17" s="20"/>
    </row>
    <row r="18" spans="1:29" ht="12.75" customHeight="1" x14ac:dyDescent="0.3">
      <c r="A18" s="3"/>
      <c r="B18" s="3"/>
      <c r="C18" s="3"/>
      <c r="D18" s="19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0"/>
      <c r="R18" s="28"/>
      <c r="S18" s="20"/>
      <c r="T18" s="28"/>
      <c r="U18" s="20"/>
      <c r="V18" s="28"/>
      <c r="W18" s="28"/>
      <c r="X18" s="28"/>
      <c r="Y18" s="20"/>
      <c r="Z18" s="28"/>
      <c r="AA18" s="20"/>
      <c r="AB18" s="28"/>
      <c r="AC18" s="20"/>
    </row>
    <row r="19" spans="1:29" ht="12.75" customHeight="1" x14ac:dyDescent="0.3">
      <c r="A19" s="3"/>
      <c r="B19" s="3"/>
      <c r="C19" s="3"/>
      <c r="D19" s="19"/>
      <c r="E19" s="16"/>
      <c r="F19" s="19"/>
      <c r="G19" s="16"/>
      <c r="H19" s="19"/>
      <c r="I19" s="16"/>
      <c r="J19" s="19"/>
      <c r="K19" s="16"/>
      <c r="L19" s="19"/>
      <c r="M19" s="16"/>
      <c r="N19" s="19"/>
      <c r="O19" s="3"/>
      <c r="P19" s="19"/>
      <c r="Q19" s="20"/>
      <c r="R19" s="19"/>
      <c r="S19" s="20"/>
      <c r="T19" s="3"/>
      <c r="U19" s="20"/>
      <c r="V19" s="3"/>
      <c r="W19" s="3"/>
      <c r="X19" s="3"/>
      <c r="Y19" s="20"/>
      <c r="Z19" s="19"/>
      <c r="AA19" s="20"/>
      <c r="AB19" s="3"/>
      <c r="AC19" s="20"/>
    </row>
    <row r="20" spans="1:29" ht="12.75" customHeight="1" x14ac:dyDescent="0.3">
      <c r="A20" s="3"/>
      <c r="B20" s="3"/>
      <c r="C20" s="3"/>
      <c r="D20" s="15"/>
      <c r="E20" s="17"/>
      <c r="F20" s="15"/>
      <c r="G20" s="17"/>
      <c r="H20" s="15"/>
      <c r="I20" s="17"/>
      <c r="J20" s="15"/>
      <c r="K20" s="17"/>
      <c r="L20" s="15"/>
      <c r="M20" s="17"/>
      <c r="N20" s="15"/>
      <c r="O20" s="3"/>
      <c r="P20" s="15"/>
      <c r="Q20" s="20"/>
      <c r="R20" s="15"/>
      <c r="S20" s="20"/>
      <c r="T20" s="18"/>
      <c r="U20" s="20"/>
      <c r="V20" s="18"/>
      <c r="W20" s="3"/>
      <c r="X20" s="18"/>
      <c r="Y20" s="20"/>
      <c r="Z20" s="15"/>
      <c r="AA20" s="20"/>
      <c r="AB20" s="18"/>
      <c r="AC20" s="20"/>
    </row>
    <row r="21" spans="1:29" ht="12.75" customHeight="1" x14ac:dyDescent="0.3">
      <c r="A21" s="3"/>
      <c r="B21" s="3"/>
      <c r="C21" s="3"/>
      <c r="D21" s="19"/>
      <c r="E21" s="16"/>
      <c r="F21" s="19"/>
      <c r="G21" s="16"/>
      <c r="H21" s="19"/>
      <c r="I21" s="16"/>
      <c r="J21" s="19"/>
      <c r="K21" s="16"/>
      <c r="L21" s="19"/>
      <c r="M21" s="16"/>
      <c r="N21" s="19"/>
      <c r="O21" s="3"/>
      <c r="P21" s="19"/>
      <c r="Q21" s="20"/>
      <c r="R21" s="19"/>
      <c r="S21" s="20"/>
      <c r="T21" s="3"/>
      <c r="U21" s="20"/>
      <c r="V21" s="3"/>
      <c r="W21" s="3"/>
      <c r="X21" s="3"/>
      <c r="Y21" s="20"/>
      <c r="Z21" s="19"/>
      <c r="AA21" s="20"/>
      <c r="AB21" s="3"/>
      <c r="AC21" s="20"/>
    </row>
    <row r="22" spans="1:29" ht="12.75" customHeight="1" x14ac:dyDescent="0.3">
      <c r="A22" s="3"/>
      <c r="B22" s="3"/>
      <c r="C22" s="18"/>
      <c r="D22" s="15"/>
      <c r="E22" s="17"/>
      <c r="F22" s="15"/>
      <c r="G22" s="17"/>
      <c r="H22" s="15"/>
      <c r="I22" s="17"/>
      <c r="J22" s="15"/>
      <c r="K22" s="17"/>
      <c r="L22" s="15"/>
      <c r="M22" s="17"/>
      <c r="N22" s="15"/>
      <c r="O22" s="3"/>
      <c r="P22" s="15"/>
      <c r="Q22" s="25"/>
      <c r="R22" s="15"/>
      <c r="S22" s="25"/>
      <c r="T22" s="18"/>
      <c r="U22" s="25"/>
      <c r="V22" s="18"/>
      <c r="W22" s="3"/>
      <c r="X22" s="18"/>
      <c r="Y22" s="25"/>
      <c r="Z22" s="15"/>
      <c r="AA22" s="25"/>
      <c r="AB22" s="18"/>
      <c r="AC22" s="25"/>
    </row>
    <row r="23" spans="1:29" ht="12.75" customHeight="1" x14ac:dyDescent="0.3">
      <c r="A23" s="3"/>
      <c r="B23" s="3"/>
      <c r="C23" s="3"/>
      <c r="D23" s="19"/>
      <c r="E23" s="16"/>
      <c r="F23" s="19"/>
      <c r="G23" s="16"/>
      <c r="H23" s="19"/>
      <c r="I23" s="16"/>
      <c r="J23" s="19"/>
      <c r="K23" s="16"/>
      <c r="L23" s="19"/>
      <c r="M23" s="16"/>
      <c r="N23" s="19"/>
      <c r="O23" s="3"/>
      <c r="P23" s="19"/>
      <c r="Q23" s="20"/>
      <c r="R23" s="19"/>
      <c r="S23" s="20"/>
      <c r="T23" s="3"/>
      <c r="U23" s="20"/>
      <c r="V23" s="3"/>
      <c r="W23" s="3"/>
      <c r="X23" s="3"/>
      <c r="Y23" s="20"/>
      <c r="Z23" s="19"/>
      <c r="AA23" s="20"/>
      <c r="AB23" s="3"/>
      <c r="AC23" s="20"/>
    </row>
    <row r="24" spans="1:29" ht="12.75" customHeight="1" x14ac:dyDescent="0.3">
      <c r="A24" s="18"/>
      <c r="B24" s="18"/>
      <c r="C24" s="18"/>
      <c r="D24" s="15"/>
      <c r="E24" s="17"/>
      <c r="F24" s="15"/>
      <c r="G24" s="17"/>
      <c r="H24" s="15"/>
      <c r="I24" s="17"/>
      <c r="J24" s="15"/>
      <c r="K24" s="17"/>
      <c r="L24" s="15"/>
      <c r="M24" s="17"/>
      <c r="N24" s="15"/>
      <c r="O24" s="3"/>
      <c r="P24" s="15"/>
      <c r="Q24" s="20"/>
      <c r="R24" s="15"/>
      <c r="S24" s="20"/>
      <c r="T24" s="18"/>
      <c r="U24" s="20"/>
      <c r="V24" s="18"/>
      <c r="W24" s="3"/>
      <c r="X24" s="18"/>
      <c r="Y24" s="20"/>
      <c r="Z24" s="15"/>
      <c r="AA24" s="20"/>
      <c r="AB24" s="18"/>
      <c r="AC24" s="20"/>
    </row>
    <row r="25" spans="1:29" ht="12.75" customHeight="1" x14ac:dyDescent="0.3">
      <c r="A25" s="3"/>
      <c r="B25" s="3"/>
      <c r="C25" s="3"/>
      <c r="D25" s="19"/>
      <c r="E25" s="16"/>
      <c r="F25" s="19"/>
      <c r="G25" s="16"/>
      <c r="H25" s="19"/>
      <c r="I25" s="16"/>
      <c r="J25" s="19"/>
      <c r="K25" s="16"/>
      <c r="L25" s="19"/>
      <c r="M25" s="16"/>
      <c r="N25" s="19"/>
      <c r="O25" s="3"/>
      <c r="P25" s="19"/>
      <c r="Q25" s="20"/>
      <c r="R25" s="19"/>
      <c r="S25" s="20"/>
      <c r="T25" s="3"/>
      <c r="U25" s="20"/>
      <c r="V25" s="3"/>
      <c r="W25" s="3"/>
      <c r="X25" s="3"/>
      <c r="Y25" s="20"/>
      <c r="Z25" s="19"/>
      <c r="AA25" s="20"/>
      <c r="AB25" s="3"/>
      <c r="AC25" s="20"/>
    </row>
    <row r="26" spans="1:29" ht="12.75" customHeight="1" x14ac:dyDescent="0.3">
      <c r="A26" s="3"/>
      <c r="B26" s="3"/>
      <c r="C26" s="3"/>
      <c r="D26" s="30"/>
      <c r="E26" s="57"/>
      <c r="F26" s="30"/>
      <c r="G26" s="57"/>
      <c r="H26" s="30"/>
      <c r="I26" s="57"/>
      <c r="J26" s="30"/>
      <c r="K26" s="57"/>
      <c r="L26" s="30"/>
      <c r="M26" s="57"/>
      <c r="N26" s="30"/>
      <c r="O26" s="3"/>
      <c r="P26" s="30"/>
      <c r="Q26" s="20"/>
      <c r="R26" s="30"/>
      <c r="S26" s="20"/>
      <c r="T26" s="3"/>
      <c r="U26" s="20"/>
      <c r="V26" s="3"/>
      <c r="W26" s="3"/>
      <c r="X26" s="3"/>
      <c r="Y26" s="20"/>
      <c r="Z26" s="30"/>
      <c r="AA26" s="20"/>
      <c r="AB26" s="3"/>
      <c r="AC26" s="20"/>
    </row>
    <row r="27" spans="1:29" ht="12.75" customHeight="1" x14ac:dyDescent="0.3">
      <c r="A27" s="3"/>
      <c r="B27" s="3"/>
      <c r="C27" s="3"/>
      <c r="D27" s="30"/>
      <c r="E27" s="57"/>
      <c r="F27" s="30"/>
      <c r="G27" s="57"/>
      <c r="H27" s="30"/>
      <c r="I27" s="57"/>
      <c r="J27" s="30"/>
      <c r="K27" s="57"/>
      <c r="L27" s="30"/>
      <c r="M27" s="57"/>
      <c r="N27" s="30"/>
      <c r="O27" s="3"/>
      <c r="P27" s="30"/>
      <c r="Q27" s="20"/>
      <c r="R27" s="30"/>
      <c r="S27" s="20"/>
      <c r="T27" s="3"/>
      <c r="U27" s="20"/>
      <c r="V27" s="3"/>
      <c r="W27" s="3"/>
      <c r="X27" s="3"/>
      <c r="Y27" s="20"/>
      <c r="Z27" s="30"/>
      <c r="AA27" s="20"/>
      <c r="AB27" s="3"/>
      <c r="AC27" s="20"/>
    </row>
    <row r="28" spans="1:29" ht="12.75" customHeight="1" x14ac:dyDescent="0.3">
      <c r="A28" s="3"/>
      <c r="B28" s="3"/>
      <c r="C28" s="3"/>
      <c r="D28" s="19"/>
      <c r="E28" s="16"/>
      <c r="F28" s="19"/>
      <c r="G28" s="16"/>
      <c r="H28" s="19"/>
      <c r="I28" s="16"/>
      <c r="J28" s="19"/>
      <c r="K28" s="16"/>
      <c r="L28" s="19"/>
      <c r="M28" s="16"/>
      <c r="N28" s="19"/>
      <c r="O28" s="3"/>
      <c r="P28" s="19"/>
      <c r="Q28" s="20"/>
      <c r="R28" s="19"/>
      <c r="S28" s="20"/>
      <c r="T28" s="3"/>
      <c r="U28" s="20"/>
      <c r="V28" s="3"/>
      <c r="W28" s="3"/>
      <c r="X28" s="3"/>
      <c r="Y28" s="20"/>
      <c r="Z28" s="19"/>
      <c r="AA28" s="20"/>
      <c r="AB28" s="3"/>
      <c r="AC28" s="20"/>
    </row>
    <row r="29" spans="1:29" ht="12.75" customHeight="1" x14ac:dyDescent="0.3">
      <c r="A29" s="3"/>
      <c r="B29" s="3"/>
      <c r="C29" s="3"/>
      <c r="D29" s="19"/>
      <c r="E29" s="16"/>
      <c r="F29" s="19"/>
      <c r="G29" s="16"/>
      <c r="H29" s="19"/>
      <c r="I29" s="16"/>
      <c r="J29" s="19"/>
      <c r="K29" s="16"/>
      <c r="L29" s="19"/>
      <c r="M29" s="16"/>
      <c r="N29" s="19"/>
      <c r="O29" s="3"/>
      <c r="P29" s="19"/>
      <c r="Q29" s="20"/>
      <c r="R29" s="19"/>
      <c r="S29" s="20"/>
      <c r="T29" s="3"/>
      <c r="U29" s="20"/>
      <c r="V29" s="3"/>
      <c r="W29" s="3"/>
      <c r="X29" s="3"/>
      <c r="Y29" s="20"/>
      <c r="Z29" s="19"/>
      <c r="AA29" s="20"/>
      <c r="AB29" s="3"/>
      <c r="AC29" s="20"/>
    </row>
    <row r="30" spans="1:29" ht="12.75" customHeight="1" x14ac:dyDescent="0.3">
      <c r="A30" s="3"/>
      <c r="B30" s="3"/>
      <c r="C30" s="18"/>
      <c r="D30" s="19"/>
      <c r="E30" s="16"/>
      <c r="F30" s="19"/>
      <c r="G30" s="16"/>
      <c r="H30" s="19"/>
      <c r="I30" s="16"/>
      <c r="J30" s="19"/>
      <c r="K30" s="16"/>
      <c r="L30" s="19"/>
      <c r="M30" s="16"/>
      <c r="N30" s="19"/>
      <c r="O30" s="3"/>
      <c r="P30" s="19"/>
      <c r="Q30" s="25"/>
      <c r="R30" s="19"/>
      <c r="S30" s="25"/>
      <c r="T30" s="3"/>
      <c r="U30" s="25"/>
      <c r="V30" s="3"/>
      <c r="W30" s="3"/>
      <c r="X30" s="3"/>
      <c r="Y30" s="25"/>
      <c r="Z30" s="19"/>
      <c r="AA30" s="25"/>
      <c r="AB30" s="3"/>
      <c r="AC30" s="25"/>
    </row>
    <row r="31" spans="1:29" ht="12.75" customHeight="1" x14ac:dyDescent="0.3">
      <c r="A31" s="3"/>
      <c r="B31" s="3"/>
      <c r="C31" s="3"/>
      <c r="D31" s="3"/>
      <c r="E31" s="31"/>
      <c r="F31" s="3"/>
      <c r="G31" s="31"/>
      <c r="H31" s="3"/>
      <c r="I31" s="31"/>
      <c r="J31" s="3"/>
      <c r="K31" s="31"/>
      <c r="L31" s="3"/>
      <c r="M31" s="31"/>
      <c r="N31" s="3"/>
      <c r="O31" s="3"/>
      <c r="P31" s="3"/>
      <c r="Q31" s="20"/>
      <c r="R31" s="3"/>
      <c r="S31" s="20"/>
      <c r="T31" s="3"/>
      <c r="U31" s="20"/>
      <c r="V31" s="3"/>
      <c r="W31" s="3"/>
      <c r="X31" s="3"/>
      <c r="Y31" s="20"/>
      <c r="Z31" s="3"/>
      <c r="AA31" s="20"/>
      <c r="AB31" s="3"/>
      <c r="AC31" s="20"/>
    </row>
    <row r="32" spans="1:29" ht="14.25" customHeight="1" x14ac:dyDescent="0.3">
      <c r="A32" s="3"/>
      <c r="B32" s="32"/>
      <c r="C32" s="18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"/>
      <c r="P32" s="12"/>
      <c r="Q32" s="20"/>
      <c r="R32" s="12"/>
      <c r="S32" s="20"/>
      <c r="T32" s="12"/>
      <c r="U32" s="20"/>
      <c r="V32" s="12"/>
      <c r="W32" s="3"/>
      <c r="X32" s="12"/>
      <c r="Y32" s="20"/>
      <c r="Z32" s="12"/>
      <c r="AA32" s="20"/>
      <c r="AB32" s="12"/>
      <c r="AC32" s="20"/>
    </row>
    <row r="33" spans="1:29" ht="12.75" customHeight="1" x14ac:dyDescent="0.3">
      <c r="A33" s="3"/>
      <c r="B33" s="3"/>
      <c r="C33" s="3"/>
      <c r="D33" s="3"/>
      <c r="E33" s="31"/>
      <c r="F33" s="3"/>
      <c r="G33" s="31"/>
      <c r="H33" s="3"/>
      <c r="I33" s="31"/>
      <c r="J33" s="3"/>
      <c r="K33" s="31"/>
      <c r="L33" s="3"/>
      <c r="M33" s="31"/>
      <c r="N33" s="3"/>
      <c r="O33" s="3"/>
      <c r="P33" s="3"/>
      <c r="Q33" s="20"/>
      <c r="R33" s="3"/>
      <c r="S33" s="20"/>
      <c r="T33" s="3"/>
      <c r="U33" s="20"/>
      <c r="V33" s="3"/>
      <c r="W33" s="3"/>
      <c r="X33" s="3"/>
      <c r="Y33" s="20"/>
      <c r="Z33" s="3"/>
      <c r="AA33" s="20"/>
      <c r="AB33" s="3"/>
      <c r="AC33" s="20"/>
    </row>
    <row r="34" spans="1:29" ht="12.75" customHeight="1" x14ac:dyDescent="0.3">
      <c r="A34" s="3"/>
      <c r="B34" s="3"/>
      <c r="C34" s="3"/>
      <c r="D34" s="3"/>
      <c r="E34" s="31"/>
      <c r="F34" s="3"/>
      <c r="G34" s="31"/>
      <c r="H34" s="3"/>
      <c r="I34" s="31"/>
      <c r="J34" s="3"/>
      <c r="K34" s="31"/>
      <c r="L34" s="3"/>
      <c r="M34" s="31"/>
      <c r="N34" s="3"/>
      <c r="O34" s="3"/>
      <c r="P34" s="3"/>
      <c r="Q34" s="20"/>
      <c r="R34" s="3"/>
      <c r="S34" s="20"/>
      <c r="T34" s="3"/>
      <c r="U34" s="20"/>
      <c r="V34" s="3"/>
      <c r="W34" s="3"/>
      <c r="X34" s="3"/>
      <c r="Y34" s="20"/>
      <c r="Z34" s="3"/>
      <c r="AA34" s="20"/>
      <c r="AB34" s="3"/>
      <c r="AC34" s="20"/>
    </row>
    <row r="35" spans="1:29" ht="12.75" customHeight="1" x14ac:dyDescent="0.3">
      <c r="A35" s="3"/>
      <c r="B35" s="3"/>
      <c r="C35" s="3"/>
      <c r="D35" s="3"/>
      <c r="E35" s="31"/>
      <c r="F35" s="3"/>
      <c r="G35" s="31"/>
      <c r="H35" s="3"/>
      <c r="I35" s="31"/>
      <c r="J35" s="3"/>
      <c r="K35" s="31"/>
      <c r="L35" s="3"/>
      <c r="M35" s="31"/>
      <c r="N35" s="3"/>
      <c r="O35" s="3"/>
      <c r="P35" s="3"/>
      <c r="Q35" s="20"/>
      <c r="R35" s="3"/>
      <c r="S35" s="20"/>
      <c r="T35" s="3"/>
      <c r="U35" s="20"/>
      <c r="V35" s="3"/>
      <c r="W35" s="3"/>
      <c r="X35" s="3"/>
      <c r="Y35" s="20"/>
      <c r="Z35" s="3"/>
      <c r="AA35" s="20"/>
      <c r="AB35" s="3"/>
      <c r="AC35" s="20"/>
    </row>
    <row r="36" spans="1:29" ht="12.75" customHeight="1" x14ac:dyDescent="0.3">
      <c r="A36" s="3"/>
      <c r="B36" s="3"/>
      <c r="C36" s="3"/>
      <c r="D36" s="3"/>
      <c r="E36" s="31"/>
      <c r="F36" s="3"/>
      <c r="G36" s="31"/>
      <c r="H36" s="3"/>
      <c r="I36" s="31"/>
      <c r="J36" s="3"/>
      <c r="K36" s="31"/>
      <c r="L36" s="3"/>
      <c r="M36" s="31"/>
      <c r="N36" s="3"/>
      <c r="O36" s="3"/>
      <c r="P36" s="3"/>
      <c r="Q36" s="20"/>
      <c r="R36" s="3"/>
      <c r="S36" s="20"/>
      <c r="T36" s="3"/>
      <c r="U36" s="20"/>
      <c r="V36" s="3"/>
      <c r="W36" s="3"/>
      <c r="X36" s="3"/>
      <c r="Y36" s="20"/>
      <c r="Z36" s="3"/>
      <c r="AA36" s="20"/>
      <c r="AB36" s="3"/>
      <c r="AC36" s="20"/>
    </row>
    <row r="37" spans="1:29" ht="12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0"/>
      <c r="R37" s="3"/>
      <c r="S37" s="20"/>
      <c r="T37" s="3"/>
      <c r="U37" s="20"/>
      <c r="V37" s="3"/>
      <c r="W37" s="3"/>
      <c r="X37" s="3"/>
      <c r="Y37" s="20"/>
      <c r="Z37" s="3"/>
      <c r="AA37" s="20"/>
      <c r="AB37" s="3"/>
      <c r="AC37" s="20"/>
    </row>
    <row r="38" spans="1:29" ht="12.75" customHeight="1" x14ac:dyDescent="0.3">
      <c r="A38" s="3"/>
      <c r="B38" s="3"/>
      <c r="C38" s="3"/>
      <c r="D38" s="3"/>
      <c r="E38" s="31"/>
      <c r="F38" s="3"/>
      <c r="G38" s="31"/>
      <c r="H38" s="3"/>
      <c r="I38" s="31"/>
      <c r="J38" s="3"/>
      <c r="K38" s="31"/>
      <c r="L38" s="3"/>
      <c r="M38" s="31"/>
      <c r="N38" s="3"/>
      <c r="O38" s="3"/>
      <c r="P38" s="3"/>
      <c r="Q38" s="20"/>
      <c r="R38" s="3"/>
      <c r="S38" s="20"/>
      <c r="T38" s="3"/>
      <c r="U38" s="20"/>
      <c r="V38" s="3"/>
      <c r="W38" s="3"/>
      <c r="X38" s="3"/>
      <c r="Y38" s="20"/>
      <c r="Z38" s="3"/>
      <c r="AA38" s="20"/>
      <c r="AB38" s="3"/>
      <c r="AC38" s="20"/>
    </row>
    <row r="39" spans="1:29" ht="12.75" customHeight="1" x14ac:dyDescent="0.3">
      <c r="A39" s="3"/>
      <c r="B39" s="3"/>
      <c r="C39" s="3"/>
      <c r="D39" s="3"/>
      <c r="E39" s="31"/>
      <c r="F39" s="3"/>
      <c r="G39" s="31"/>
      <c r="H39" s="3"/>
      <c r="I39" s="31"/>
      <c r="J39" s="3"/>
      <c r="K39" s="31"/>
      <c r="L39" s="3"/>
      <c r="M39" s="31"/>
      <c r="N39" s="3"/>
      <c r="O39" s="3"/>
      <c r="P39" s="3"/>
      <c r="Q39" s="20"/>
      <c r="R39" s="3"/>
      <c r="S39" s="20"/>
      <c r="T39" s="3"/>
      <c r="U39" s="20"/>
      <c r="V39" s="3"/>
      <c r="W39" s="3"/>
      <c r="X39" s="3"/>
      <c r="Y39" s="20"/>
      <c r="Z39" s="3"/>
      <c r="AA39" s="20"/>
      <c r="AB39" s="3"/>
      <c r="AC39" s="20"/>
    </row>
    <row r="40" spans="1:29" ht="12.75" customHeight="1" x14ac:dyDescent="0.3">
      <c r="A40" s="3"/>
      <c r="B40" s="3"/>
      <c r="C40" s="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"/>
      <c r="P40" s="34"/>
      <c r="Q40" s="20"/>
      <c r="R40" s="34"/>
      <c r="S40" s="20"/>
      <c r="T40" s="34"/>
      <c r="U40" s="20"/>
      <c r="V40" s="34"/>
      <c r="W40" s="3"/>
      <c r="X40" s="34"/>
      <c r="Y40" s="20"/>
      <c r="Z40" s="34"/>
      <c r="AA40" s="20"/>
      <c r="AB40" s="34"/>
      <c r="AC40" s="20"/>
    </row>
    <row r="41" spans="1:29" ht="12.75" customHeight="1" x14ac:dyDescent="0.3">
      <c r="A41" s="3"/>
      <c r="B41" s="3"/>
      <c r="C41" s="18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"/>
      <c r="P41" s="34"/>
      <c r="Q41" s="25"/>
      <c r="R41" s="34"/>
      <c r="S41" s="25"/>
      <c r="T41" s="34"/>
      <c r="U41" s="25"/>
      <c r="V41" s="34"/>
      <c r="W41" s="3"/>
      <c r="X41" s="34"/>
      <c r="Y41" s="25"/>
      <c r="Z41" s="34"/>
      <c r="AA41" s="25"/>
      <c r="AB41" s="34"/>
      <c r="AC41" s="25"/>
    </row>
    <row r="42" spans="1:29" ht="12.75" customHeight="1" x14ac:dyDescent="0.3">
      <c r="A42" s="3"/>
      <c r="B42" s="3"/>
      <c r="C42" s="3"/>
      <c r="D42" s="12"/>
      <c r="E42" s="31"/>
      <c r="F42" s="12"/>
      <c r="G42" s="31"/>
      <c r="H42" s="12"/>
      <c r="I42" s="31"/>
      <c r="J42" s="12"/>
      <c r="K42" s="31"/>
      <c r="L42" s="12"/>
      <c r="M42" s="31"/>
      <c r="N42" s="12"/>
      <c r="O42" s="3"/>
      <c r="P42" s="12"/>
      <c r="Q42" s="20"/>
      <c r="R42" s="12"/>
      <c r="S42" s="20"/>
      <c r="T42" s="3"/>
      <c r="U42" s="20"/>
      <c r="V42" s="3"/>
      <c r="W42" s="3"/>
      <c r="X42" s="3"/>
      <c r="Y42" s="20"/>
      <c r="Z42" s="12"/>
      <c r="AA42" s="20"/>
      <c r="AB42" s="3"/>
      <c r="AC42" s="20"/>
    </row>
    <row r="43" spans="1:29" ht="12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0"/>
      <c r="R43" s="3"/>
      <c r="S43" s="20"/>
      <c r="T43" s="3"/>
      <c r="U43" s="20"/>
      <c r="V43" s="3"/>
      <c r="W43" s="3"/>
      <c r="X43" s="3"/>
      <c r="Y43" s="20"/>
      <c r="Z43" s="3"/>
      <c r="AA43" s="20"/>
      <c r="AB43" s="3"/>
      <c r="AC43" s="20"/>
    </row>
    <row r="44" spans="1:29" ht="12.75" customHeight="1" x14ac:dyDescent="0.3">
      <c r="A44" s="3"/>
      <c r="B44" s="3"/>
      <c r="C44" s="18"/>
      <c r="D44" s="3"/>
      <c r="E44" s="37"/>
      <c r="F44" s="3"/>
      <c r="G44" s="37"/>
      <c r="H44" s="3"/>
      <c r="I44" s="37"/>
      <c r="J44" s="3"/>
      <c r="K44" s="37"/>
      <c r="L44" s="3"/>
      <c r="M44" s="37"/>
      <c r="N44" s="3"/>
      <c r="O44" s="3"/>
      <c r="P44" s="3"/>
      <c r="Q44" s="25"/>
      <c r="R44" s="3"/>
      <c r="S44" s="25"/>
      <c r="T44" s="3"/>
      <c r="U44" s="25"/>
      <c r="V44" s="3"/>
      <c r="W44" s="3"/>
      <c r="X44" s="3"/>
      <c r="Y44" s="25"/>
      <c r="Z44" s="3"/>
      <c r="AA44" s="25"/>
      <c r="AB44" s="3"/>
      <c r="AC44" s="25"/>
    </row>
    <row r="45" spans="1:29" ht="12.75" customHeight="1" x14ac:dyDescent="0.3">
      <c r="A45" s="3"/>
      <c r="B45" s="3"/>
      <c r="C45" s="3"/>
      <c r="D45" s="3"/>
      <c r="E45" s="37"/>
      <c r="F45" s="3"/>
      <c r="G45" s="37"/>
      <c r="H45" s="3"/>
      <c r="I45" s="37"/>
      <c r="J45" s="3"/>
      <c r="K45" s="37"/>
      <c r="L45" s="3"/>
      <c r="M45" s="37"/>
      <c r="N45" s="3"/>
      <c r="O45" s="3"/>
      <c r="P45" s="3"/>
      <c r="Q45" s="20"/>
      <c r="R45" s="3"/>
      <c r="S45" s="20"/>
      <c r="T45" s="3"/>
      <c r="U45" s="20"/>
      <c r="V45" s="3"/>
      <c r="W45" s="3"/>
      <c r="X45" s="3"/>
      <c r="Y45" s="20"/>
      <c r="Z45" s="3"/>
      <c r="AA45" s="20"/>
      <c r="AB45" s="3"/>
      <c r="AC45" s="20"/>
    </row>
    <row r="46" spans="1:29" ht="12.75" customHeight="1" x14ac:dyDescent="0.3">
      <c r="A46" s="3"/>
      <c r="B46" s="3"/>
      <c r="C46" s="1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0"/>
      <c r="R46" s="3"/>
      <c r="S46" s="20"/>
      <c r="T46" s="3"/>
      <c r="U46" s="20"/>
      <c r="V46" s="3"/>
      <c r="W46" s="3"/>
      <c r="X46" s="3"/>
      <c r="Y46" s="20"/>
      <c r="Z46" s="3"/>
      <c r="AA46" s="20"/>
      <c r="AB46" s="3"/>
      <c r="AC46" s="20"/>
    </row>
    <row r="47" spans="1:29" ht="12.75" customHeight="1" x14ac:dyDescent="0.3">
      <c r="A47" s="3"/>
      <c r="B47" s="3"/>
      <c r="C47" s="1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5"/>
      <c r="R47" s="3"/>
      <c r="S47" s="25"/>
      <c r="T47" s="3"/>
      <c r="U47" s="25"/>
      <c r="V47" s="3"/>
      <c r="W47" s="3"/>
      <c r="X47" s="3"/>
      <c r="Y47" s="25"/>
      <c r="Z47" s="3"/>
      <c r="AA47" s="25"/>
      <c r="AB47" s="3"/>
      <c r="AC47" s="25"/>
    </row>
    <row r="48" spans="1:29" ht="12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 customHeight="1" x14ac:dyDescent="0.3">
      <c r="A52" s="3"/>
      <c r="B52" s="3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2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2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2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2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2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2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2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2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2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2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2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2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2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2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2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2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2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2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2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2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2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2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2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2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2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2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2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2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2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2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2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2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2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2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2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2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2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2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2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2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2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2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2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2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2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2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2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2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2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2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2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2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2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2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2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2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2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2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2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2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2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2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2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2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2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2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2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2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2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2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2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  <row r="970" spans="1:29" ht="12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</row>
    <row r="971" spans="1:29" ht="12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</row>
    <row r="972" spans="1:29" ht="12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</row>
    <row r="973" spans="1:29" ht="12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</row>
    <row r="974" spans="1:29" ht="12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</row>
    <row r="975" spans="1:29" ht="12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</row>
    <row r="976" spans="1:29" ht="12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</row>
    <row r="977" spans="1:29" ht="12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</row>
    <row r="978" spans="1:29" ht="12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</row>
    <row r="979" spans="1:29" ht="12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</row>
    <row r="980" spans="1:29" ht="12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</row>
    <row r="981" spans="1:29" ht="12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</row>
    <row r="982" spans="1:29" ht="12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</row>
    <row r="983" spans="1:29" ht="12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</row>
    <row r="984" spans="1:29" ht="12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</row>
    <row r="985" spans="1:29" ht="12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</row>
    <row r="986" spans="1:29" ht="12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</row>
    <row r="987" spans="1:29" ht="12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</row>
    <row r="988" spans="1:29" ht="12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</row>
    <row r="989" spans="1:29" ht="12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</row>
    <row r="990" spans="1:29" ht="12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</row>
    <row r="991" spans="1:29" ht="12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</row>
    <row r="992" spans="1:29" ht="12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</row>
    <row r="993" spans="1:29" ht="12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</row>
    <row r="994" spans="1:29" ht="12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</row>
    <row r="995" spans="1:29" ht="12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</row>
    <row r="996" spans="1:29" ht="12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</row>
    <row r="997" spans="1:29" ht="12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</row>
    <row r="998" spans="1:29" ht="12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</row>
    <row r="999" spans="1:29" ht="12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</row>
    <row r="1000" spans="1:29" ht="12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</row>
  </sheetData>
  <conditionalFormatting sqref="W8:W17">
    <cfRule type="containsText" dxfId="1" priority="1" operator="containsText" text="ok">
      <formula>NOT(ISERROR(SEARCH(("ok"),(W8))))</formula>
    </cfRule>
  </conditionalFormatting>
  <conditionalFormatting sqref="W19:W24">
    <cfRule type="containsText" dxfId="0" priority="2" operator="containsText" text="ok">
      <formula>NOT(ISERROR(SEARCH(("ok"),(W19))))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/>
  </sheetViews>
  <sheetFormatPr defaultColWidth="14.44140625" defaultRowHeight="15" customHeight="1" x14ac:dyDescent="0.3"/>
  <cols>
    <col min="1" max="21" width="8.88671875" customWidth="1"/>
    <col min="22" max="26" width="8.6640625" customWidth="1"/>
  </cols>
  <sheetData>
    <row r="1" spans="1:26" ht="14.25" customHeight="1" x14ac:dyDescent="0.3">
      <c r="A1" s="104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05" t="s">
        <v>139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"/>
      <c r="W3" s="1"/>
      <c r="X3" s="1"/>
      <c r="Y3" s="1"/>
      <c r="Z3" s="1"/>
    </row>
    <row r="4" spans="1:26" ht="14.25" customHeight="1" x14ac:dyDescent="0.3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1"/>
      <c r="W4" s="1"/>
      <c r="X4" s="1"/>
      <c r="Y4" s="1"/>
      <c r="Z4" s="1"/>
    </row>
    <row r="5" spans="1:26" ht="14.25" customHeight="1" x14ac:dyDescent="0.3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  <c r="V5" s="1"/>
      <c r="W5" s="1"/>
      <c r="X5" s="1"/>
      <c r="Y5" s="1"/>
      <c r="Z5" s="1"/>
    </row>
    <row r="6" spans="1:26" ht="14.25" customHeight="1" x14ac:dyDescent="0.3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V6" s="1"/>
      <c r="W6" s="1"/>
      <c r="X6" s="1"/>
      <c r="Y6" s="1"/>
      <c r="Z6" s="1"/>
    </row>
    <row r="7" spans="1:26" ht="14.25" customHeight="1" x14ac:dyDescent="0.3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1"/>
      <c r="W7" s="1"/>
      <c r="X7" s="1"/>
      <c r="Y7" s="1"/>
      <c r="Z7" s="1"/>
    </row>
    <row r="8" spans="1:26" ht="14.25" customHeight="1" x14ac:dyDescent="0.3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10"/>
      <c r="V8" s="1"/>
      <c r="W8" s="1"/>
      <c r="X8" s="1"/>
      <c r="Y8" s="1"/>
      <c r="Z8" s="1"/>
    </row>
    <row r="9" spans="1:26" ht="14.25" customHeight="1" x14ac:dyDescent="0.3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1"/>
      <c r="W9" s="1"/>
      <c r="X9" s="1"/>
      <c r="Y9" s="1"/>
      <c r="Z9" s="1"/>
    </row>
    <row r="10" spans="1:26" ht="14.25" customHeight="1" x14ac:dyDescent="0.3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10"/>
      <c r="V10" s="1"/>
      <c r="W10" s="1"/>
      <c r="X10" s="1"/>
      <c r="Y10" s="1"/>
      <c r="Z10" s="1"/>
    </row>
    <row r="11" spans="1:26" ht="14.25" customHeight="1" x14ac:dyDescent="0.3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"/>
      <c r="W11" s="1"/>
      <c r="X11" s="1"/>
      <c r="Y11" s="1"/>
      <c r="Z11" s="1"/>
    </row>
    <row r="12" spans="1:26" ht="14.25" customHeight="1" x14ac:dyDescent="0.3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"/>
      <c r="W12" s="1"/>
      <c r="X12" s="1"/>
      <c r="Y12" s="1"/>
      <c r="Z12" s="1"/>
    </row>
    <row r="13" spans="1:26" ht="14.25" customHeight="1" x14ac:dyDescent="0.3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"/>
      <c r="W13" s="1"/>
      <c r="X13" s="1"/>
      <c r="Y13" s="1"/>
      <c r="Z13" s="1"/>
    </row>
    <row r="14" spans="1:26" ht="14.25" customHeight="1" x14ac:dyDescent="0.3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1"/>
      <c r="W14" s="1"/>
      <c r="X14" s="1"/>
      <c r="Y14" s="1"/>
      <c r="Z14" s="1"/>
    </row>
    <row r="15" spans="1:26" ht="14.25" customHeight="1" x14ac:dyDescent="0.3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"/>
      <c r="W15" s="1"/>
      <c r="X15" s="1"/>
      <c r="Y15" s="1"/>
      <c r="Z15" s="1"/>
    </row>
    <row r="16" spans="1:26" ht="14.25" customHeight="1" x14ac:dyDescent="0.3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10"/>
      <c r="V16" s="1"/>
      <c r="W16" s="1"/>
      <c r="X16" s="1"/>
      <c r="Y16" s="1"/>
      <c r="Z16" s="1"/>
    </row>
    <row r="17" spans="1:26" ht="14.25" customHeight="1" x14ac:dyDescent="0.3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10"/>
      <c r="V17" s="1"/>
      <c r="W17" s="1"/>
      <c r="X17" s="1"/>
      <c r="Y17" s="1"/>
      <c r="Z17" s="1"/>
    </row>
    <row r="18" spans="1:26" ht="14.25" customHeight="1" x14ac:dyDescent="0.3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10"/>
      <c r="V18" s="1"/>
      <c r="W18" s="1"/>
      <c r="X18" s="1"/>
      <c r="Y18" s="1"/>
      <c r="Z18" s="1"/>
    </row>
    <row r="19" spans="1:26" ht="14.25" customHeight="1" x14ac:dyDescent="0.3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  <c r="V19" s="1"/>
      <c r="W19" s="1"/>
      <c r="X19" s="1"/>
      <c r="Y19" s="1"/>
      <c r="Z19" s="1"/>
    </row>
    <row r="20" spans="1:26" ht="14.25" customHeight="1" x14ac:dyDescent="0.3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10"/>
      <c r="V20" s="1"/>
      <c r="W20" s="1"/>
      <c r="X20" s="1"/>
      <c r="Y20" s="1"/>
      <c r="Z20" s="1"/>
    </row>
    <row r="21" spans="1:26" ht="14.25" customHeight="1" x14ac:dyDescent="0.3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0"/>
      <c r="V21" s="1"/>
      <c r="W21" s="1"/>
      <c r="X21" s="1"/>
      <c r="Y21" s="1"/>
      <c r="Z21" s="1"/>
    </row>
    <row r="22" spans="1:26" ht="14.25" customHeight="1" x14ac:dyDescent="0.3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/>
      <c r="V22" s="1"/>
      <c r="W22" s="1"/>
      <c r="X22" s="1"/>
      <c r="Y22" s="1"/>
      <c r="Z22" s="1"/>
    </row>
    <row r="23" spans="1:26" ht="14.25" customHeight="1" x14ac:dyDescent="0.3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0"/>
      <c r="V23" s="1"/>
      <c r="W23" s="1"/>
      <c r="X23" s="1"/>
      <c r="Y23" s="1"/>
      <c r="Z23" s="1"/>
    </row>
    <row r="24" spans="1:26" ht="14.25" customHeight="1" x14ac:dyDescent="0.3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  <c r="V24" s="1"/>
      <c r="W24" s="1"/>
      <c r="X24" s="1"/>
      <c r="Y24" s="1"/>
      <c r="Z24" s="1"/>
    </row>
    <row r="25" spans="1:26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3:U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Contents </vt:lpstr>
      <vt:lpstr>BS</vt:lpstr>
      <vt:lpstr>Pnl</vt:lpstr>
      <vt:lpstr>CF</vt:lpstr>
      <vt:lpstr>Ключевые фин показатели</vt:lpstr>
      <vt:lpstr>Ключевые Опер. показатели </vt:lpstr>
      <vt:lpstr>Disclaimer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Maksutova</dc:creator>
  <cp:lastModifiedBy>Dina Maksutova</cp:lastModifiedBy>
  <dcterms:created xsi:type="dcterms:W3CDTF">2023-10-11T08:45:29Z</dcterms:created>
  <dcterms:modified xsi:type="dcterms:W3CDTF">2024-03-26T15:12:38Z</dcterms:modified>
</cp:coreProperties>
</file>