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G:\Мой диск\IR_Cайт\DATABOOK\"/>
    </mc:Choice>
  </mc:AlternateContent>
  <xr:revisionPtr revIDLastSave="0" documentId="13_ncr:1_{3C0AAB62-8F72-49C0-8ABC-808233C1F827}" xr6:coauthVersionLast="47" xr6:coauthVersionMax="47" xr10:uidLastSave="{00000000-0000-0000-0000-000000000000}"/>
  <bookViews>
    <workbookView xWindow="-110" yWindow="-110" windowWidth="19420" windowHeight="10300" tabRatio="754" firstSheet="5" activeTab="8" xr2:uid="{00000000-000D-0000-FFFF-FFFF00000000}"/>
  </bookViews>
  <sheets>
    <sheet name="Contents " sheetId="1" r:id="rId1"/>
    <sheet name="1. Balance Sheet" sheetId="8" r:id="rId2"/>
    <sheet name="2. Income Statement (accum)" sheetId="9" r:id="rId3"/>
    <sheet name="3. Income Statement (period)" sheetId="13" r:id="rId4"/>
    <sheet name="4. Cash Flow Statement (accum)" sheetId="10" r:id="rId5"/>
    <sheet name="5. Cash Flow Statement (period)" sheetId="14" r:id="rId6"/>
    <sheet name="6. Key Financials (accum)" sheetId="11" r:id="rId7"/>
    <sheet name="7. Key Financials (period)" sheetId="15" r:id="rId8"/>
    <sheet name="8. Key Operating Results" sheetId="12" r:id="rId9"/>
    <sheet name="Disclaimer " sheetId="7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1" i="15" l="1"/>
  <c r="T33" i="11"/>
  <c r="T19" i="14"/>
  <c r="U19" i="14"/>
  <c r="V19" i="14"/>
  <c r="T23" i="14"/>
  <c r="U23" i="14"/>
  <c r="V23" i="14"/>
  <c r="T47" i="14"/>
  <c r="U47" i="14"/>
  <c r="V47" i="14"/>
  <c r="X63" i="13"/>
  <c r="X64" i="13"/>
  <c r="X65" i="13"/>
  <c r="P29" i="8" l="1"/>
  <c r="P30" i="8" s="1"/>
  <c r="O30" i="8"/>
  <c r="Q30" i="8"/>
  <c r="Y6" i="15" l="1"/>
  <c r="Y9" i="15"/>
  <c r="Y10" i="15"/>
  <c r="Y17" i="15"/>
  <c r="Y20" i="15"/>
  <c r="Y21" i="15"/>
  <c r="Y22" i="15"/>
  <c r="Y26" i="15"/>
  <c r="Y28" i="15"/>
  <c r="Y30" i="15"/>
  <c r="Y32" i="15"/>
  <c r="Y34" i="15"/>
  <c r="Y36" i="15"/>
  <c r="Y38" i="15"/>
  <c r="Y40" i="15"/>
  <c r="Y42" i="15"/>
  <c r="Y43" i="15"/>
  <c r="Y44" i="15"/>
  <c r="Y45" i="15"/>
  <c r="Y46" i="15"/>
  <c r="Y47" i="15"/>
  <c r="Y48" i="15"/>
  <c r="Y49" i="15"/>
  <c r="Y50" i="15"/>
  <c r="S45" i="11"/>
  <c r="T45" i="11"/>
  <c r="T43" i="11" s="1"/>
  <c r="T44" i="11"/>
  <c r="T46" i="11"/>
  <c r="T47" i="11"/>
  <c r="T48" i="11"/>
  <c r="T49" i="11"/>
  <c r="T37" i="11"/>
  <c r="Y37" i="15" s="1"/>
  <c r="T38" i="11"/>
  <c r="T39" i="11"/>
  <c r="Y39" i="15" s="1"/>
  <c r="T25" i="11"/>
  <c r="Y25" i="15" s="1"/>
  <c r="T24" i="11"/>
  <c r="Y24" i="15" s="1"/>
  <c r="T21" i="11"/>
  <c r="T22" i="11"/>
  <c r="T19" i="11"/>
  <c r="Y19" i="15" s="1"/>
  <c r="T18" i="11"/>
  <c r="Y18" i="15" s="1"/>
  <c r="T15" i="11"/>
  <c r="Y15" i="15" s="1"/>
  <c r="T14" i="11"/>
  <c r="Y14" i="15" s="1"/>
  <c r="T13" i="11"/>
  <c r="Y13" i="15" s="1"/>
  <c r="T9" i="11"/>
  <c r="T5" i="11"/>
  <c r="T8" i="11" s="1"/>
  <c r="W26" i="14"/>
  <c r="W27" i="14"/>
  <c r="W28" i="14"/>
  <c r="W29" i="14"/>
  <c r="W30" i="14"/>
  <c r="W31" i="14"/>
  <c r="W32" i="14"/>
  <c r="W33" i="14"/>
  <c r="W37" i="14"/>
  <c r="W38" i="14"/>
  <c r="W39" i="14"/>
  <c r="W40" i="14"/>
  <c r="W41" i="14"/>
  <c r="W42" i="14"/>
  <c r="W43" i="14"/>
  <c r="W44" i="14"/>
  <c r="W45" i="14"/>
  <c r="W46" i="14"/>
  <c r="W49" i="14"/>
  <c r="W50" i="14"/>
  <c r="W52" i="14"/>
  <c r="W53" i="14"/>
  <c r="W6" i="14"/>
  <c r="W7" i="14"/>
  <c r="W8" i="14"/>
  <c r="W9" i="14"/>
  <c r="W10" i="14"/>
  <c r="W11" i="14"/>
  <c r="W12" i="14"/>
  <c r="W13" i="14"/>
  <c r="W14" i="14"/>
  <c r="W15" i="14"/>
  <c r="W16" i="14"/>
  <c r="W17" i="14"/>
  <c r="W18" i="14"/>
  <c r="W19" i="14"/>
  <c r="W20" i="14"/>
  <c r="W21" i="14"/>
  <c r="W22" i="14"/>
  <c r="S53" i="10"/>
  <c r="S47" i="10"/>
  <c r="W47" i="14" s="1"/>
  <c r="S34" i="10"/>
  <c r="W34" i="14" s="1"/>
  <c r="X24" i="13"/>
  <c r="X25" i="13"/>
  <c r="X26" i="13"/>
  <c r="X27" i="13"/>
  <c r="X28" i="13"/>
  <c r="X29" i="13"/>
  <c r="X30" i="13"/>
  <c r="X31" i="13"/>
  <c r="X32" i="13"/>
  <c r="X33" i="13"/>
  <c r="X34" i="13"/>
  <c r="X35" i="13"/>
  <c r="X36" i="13"/>
  <c r="X37" i="13"/>
  <c r="X38" i="13"/>
  <c r="X39" i="13"/>
  <c r="X40" i="13"/>
  <c r="X41" i="13"/>
  <c r="X42" i="13"/>
  <c r="X43" i="13"/>
  <c r="X44" i="13"/>
  <c r="X45" i="13"/>
  <c r="X46" i="13"/>
  <c r="X47" i="13"/>
  <c r="X48" i="13"/>
  <c r="X49" i="13"/>
  <c r="X50" i="13"/>
  <c r="X51" i="13"/>
  <c r="X52" i="13"/>
  <c r="X53" i="13"/>
  <c r="X54" i="13"/>
  <c r="X56" i="13"/>
  <c r="X57" i="13"/>
  <c r="X58" i="13"/>
  <c r="X59" i="13"/>
  <c r="X60" i="13"/>
  <c r="X61" i="13"/>
  <c r="X62" i="13"/>
  <c r="X68" i="13"/>
  <c r="X69" i="13"/>
  <c r="X72" i="13"/>
  <c r="X73" i="13"/>
  <c r="X74" i="13"/>
  <c r="X75" i="13"/>
  <c r="X5" i="13"/>
  <c r="X6" i="13"/>
  <c r="X7" i="13"/>
  <c r="X8" i="13"/>
  <c r="X9" i="13"/>
  <c r="X10" i="13"/>
  <c r="X11" i="13"/>
  <c r="X12" i="13"/>
  <c r="X13" i="13"/>
  <c r="X14" i="13"/>
  <c r="X15" i="13"/>
  <c r="X16" i="13"/>
  <c r="X17" i="13"/>
  <c r="X18" i="13"/>
  <c r="X19" i="13"/>
  <c r="X20" i="13"/>
  <c r="X21" i="13"/>
  <c r="X22" i="13"/>
  <c r="X4" i="13"/>
  <c r="T31" i="13"/>
  <c r="R76" i="9"/>
  <c r="S75" i="9"/>
  <c r="S55" i="9"/>
  <c r="X55" i="13" s="1"/>
  <c r="S49" i="9"/>
  <c r="S42" i="9"/>
  <c r="S36" i="9"/>
  <c r="S24" i="9"/>
  <c r="S8" i="9"/>
  <c r="S22" i="9" s="1"/>
  <c r="Q46" i="8"/>
  <c r="Q45" i="8"/>
  <c r="Q44" i="8"/>
  <c r="Q38" i="8"/>
  <c r="Q29" i="8"/>
  <c r="Q19" i="8"/>
  <c r="Q18" i="8"/>
  <c r="Q11" i="8"/>
  <c r="R34" i="10"/>
  <c r="M53" i="10"/>
  <c r="N53" i="10"/>
  <c r="O53" i="10"/>
  <c r="P53" i="10"/>
  <c r="Q53" i="10"/>
  <c r="O47" i="10"/>
  <c r="P47" i="10"/>
  <c r="Q47" i="10"/>
  <c r="O34" i="10"/>
  <c r="P34" i="10"/>
  <c r="Q34" i="10"/>
  <c r="O23" i="10"/>
  <c r="N25" i="15"/>
  <c r="U14" i="13"/>
  <c r="T14" i="13"/>
  <c r="W57" i="13"/>
  <c r="O55" i="9"/>
  <c r="R55" i="13" s="1"/>
  <c r="Q36" i="9"/>
  <c r="D36" i="9"/>
  <c r="P55" i="9"/>
  <c r="U55" i="13" s="1"/>
  <c r="B8" i="9"/>
  <c r="C8" i="9"/>
  <c r="D8" i="9"/>
  <c r="E8" i="9"/>
  <c r="F8" i="9"/>
  <c r="G8" i="9"/>
  <c r="H8" i="9"/>
  <c r="I8" i="9"/>
  <c r="J8" i="9"/>
  <c r="K8" i="9"/>
  <c r="L8" i="9"/>
  <c r="M8" i="9"/>
  <c r="N8" i="9"/>
  <c r="O8" i="9"/>
  <c r="P8" i="9"/>
  <c r="Q8" i="9"/>
  <c r="R8" i="9"/>
  <c r="B24" i="9"/>
  <c r="C24" i="9"/>
  <c r="D24" i="9"/>
  <c r="E24" i="9"/>
  <c r="F24" i="9"/>
  <c r="G24" i="9"/>
  <c r="H24" i="9"/>
  <c r="I24" i="9"/>
  <c r="J24" i="9"/>
  <c r="K24" i="9"/>
  <c r="L24" i="9"/>
  <c r="M24" i="9"/>
  <c r="N24" i="9"/>
  <c r="Q24" i="9"/>
  <c r="O24" i="9"/>
  <c r="P24" i="9"/>
  <c r="R24" i="9"/>
  <c r="U6" i="14"/>
  <c r="U7" i="14"/>
  <c r="U8" i="14"/>
  <c r="U9" i="14"/>
  <c r="U10" i="14"/>
  <c r="U11" i="14"/>
  <c r="U12" i="14"/>
  <c r="U13" i="14"/>
  <c r="U14" i="14"/>
  <c r="U15" i="14"/>
  <c r="U16" i="14"/>
  <c r="U17" i="14"/>
  <c r="U18" i="14"/>
  <c r="U20" i="14"/>
  <c r="U21" i="14"/>
  <c r="U22" i="14"/>
  <c r="U26" i="14"/>
  <c r="U27" i="14"/>
  <c r="U28" i="14"/>
  <c r="U29" i="14"/>
  <c r="U30" i="14"/>
  <c r="U31" i="14"/>
  <c r="U32" i="14"/>
  <c r="U33" i="14"/>
  <c r="U37" i="14"/>
  <c r="U38" i="14"/>
  <c r="U39" i="14"/>
  <c r="U40" i="14"/>
  <c r="U41" i="14"/>
  <c r="U42" i="14"/>
  <c r="U43" i="14"/>
  <c r="U44" i="14"/>
  <c r="U45" i="14"/>
  <c r="U46" i="14"/>
  <c r="U49" i="14"/>
  <c r="U50" i="14"/>
  <c r="U53" i="14" s="1"/>
  <c r="V52" i="14" s="1"/>
  <c r="U52" i="14"/>
  <c r="W51" i="13"/>
  <c r="W52" i="13"/>
  <c r="W53" i="13"/>
  <c r="W50" i="13"/>
  <c r="U75" i="13"/>
  <c r="U76" i="13" s="1"/>
  <c r="B75" i="13"/>
  <c r="C75" i="13"/>
  <c r="D75" i="13"/>
  <c r="E75" i="13"/>
  <c r="F75" i="13"/>
  <c r="G75" i="13"/>
  <c r="H75" i="13"/>
  <c r="I75" i="13"/>
  <c r="J75" i="13"/>
  <c r="K75" i="13"/>
  <c r="L75" i="13"/>
  <c r="M75" i="13"/>
  <c r="N75" i="13"/>
  <c r="O75" i="13"/>
  <c r="P75" i="13"/>
  <c r="Q75" i="13"/>
  <c r="R75" i="13"/>
  <c r="S75" i="13"/>
  <c r="T75" i="13"/>
  <c r="T76" i="13" s="1"/>
  <c r="V69" i="13"/>
  <c r="U69" i="13"/>
  <c r="V68" i="13"/>
  <c r="U68" i="13"/>
  <c r="R69" i="13"/>
  <c r="Q69" i="13"/>
  <c r="R68" i="13"/>
  <c r="Q68" i="13"/>
  <c r="W58" i="13"/>
  <c r="W59" i="13"/>
  <c r="W60" i="13"/>
  <c r="W61" i="13"/>
  <c r="W62" i="13"/>
  <c r="W63" i="13"/>
  <c r="W64" i="13"/>
  <c r="W65" i="13"/>
  <c r="T57" i="13"/>
  <c r="T58" i="13"/>
  <c r="T59" i="13"/>
  <c r="T60" i="13"/>
  <c r="T61" i="13"/>
  <c r="T62" i="13"/>
  <c r="T63" i="13"/>
  <c r="T64" i="13"/>
  <c r="T65" i="13"/>
  <c r="S57" i="13"/>
  <c r="S58" i="13"/>
  <c r="S59" i="13"/>
  <c r="S60" i="13"/>
  <c r="S61" i="13"/>
  <c r="S62" i="13"/>
  <c r="S63" i="13"/>
  <c r="S64" i="13"/>
  <c r="S65" i="13"/>
  <c r="W56" i="13"/>
  <c r="U49" i="13"/>
  <c r="R49" i="13"/>
  <c r="Q49" i="13"/>
  <c r="W43" i="13"/>
  <c r="W46" i="13"/>
  <c r="W45" i="13"/>
  <c r="W44" i="13"/>
  <c r="W38" i="13"/>
  <c r="W39" i="13"/>
  <c r="W40" i="13"/>
  <c r="W41" i="13"/>
  <c r="W37" i="13"/>
  <c r="S37" i="13"/>
  <c r="R49" i="9"/>
  <c r="V49" i="13" s="1"/>
  <c r="V45" i="14"/>
  <c r="V46" i="14"/>
  <c r="V49" i="14"/>
  <c r="V50" i="14"/>
  <c r="Y8" i="15" l="1"/>
  <c r="T7" i="11"/>
  <c r="Y7" i="15" s="1"/>
  <c r="W69" i="13"/>
  <c r="Y5" i="15"/>
  <c r="T16" i="11"/>
  <c r="Y16" i="15" s="1"/>
  <c r="S66" i="9"/>
  <c r="U34" i="14"/>
  <c r="V53" i="14"/>
  <c r="W68" i="13"/>
  <c r="S47" i="9"/>
  <c r="W55" i="13"/>
  <c r="W49" i="13"/>
  <c r="W36" i="13"/>
  <c r="W42" i="13"/>
  <c r="W49" i="15"/>
  <c r="X49" i="15" s="1"/>
  <c r="W48" i="15"/>
  <c r="X48" i="15" s="1"/>
  <c r="W47" i="15"/>
  <c r="X47" i="15" s="1"/>
  <c r="W46" i="15"/>
  <c r="X46" i="15" s="1"/>
  <c r="W45" i="15"/>
  <c r="X45" i="15" s="1"/>
  <c r="W44" i="15"/>
  <c r="V49" i="15"/>
  <c r="V48" i="15"/>
  <c r="V47" i="15"/>
  <c r="V46" i="15"/>
  <c r="V44" i="15"/>
  <c r="U7" i="13"/>
  <c r="U6" i="13"/>
  <c r="U5" i="13"/>
  <c r="T5" i="13"/>
  <c r="V5" i="13"/>
  <c r="B75" i="9"/>
  <c r="C75" i="9"/>
  <c r="D75" i="9"/>
  <c r="E75" i="9"/>
  <c r="F75" i="9"/>
  <c r="G75" i="9"/>
  <c r="H75" i="9"/>
  <c r="I75" i="9"/>
  <c r="J75" i="9"/>
  <c r="K75" i="9"/>
  <c r="L75" i="9"/>
  <c r="M75" i="9"/>
  <c r="N75" i="9"/>
  <c r="O75" i="9"/>
  <c r="P75" i="9"/>
  <c r="Q75" i="9"/>
  <c r="H55" i="9"/>
  <c r="B55" i="9"/>
  <c r="C55" i="9"/>
  <c r="D55" i="9"/>
  <c r="E55" i="9"/>
  <c r="F55" i="9"/>
  <c r="G55" i="9"/>
  <c r="I55" i="9"/>
  <c r="J55" i="9"/>
  <c r="K55" i="9"/>
  <c r="L55" i="9"/>
  <c r="M55" i="9"/>
  <c r="Q55" i="13" s="1"/>
  <c r="B42" i="9"/>
  <c r="C42" i="9"/>
  <c r="D42" i="9"/>
  <c r="E42" i="9"/>
  <c r="F42" i="9"/>
  <c r="G42" i="9"/>
  <c r="H42" i="9"/>
  <c r="I42" i="9"/>
  <c r="J42" i="9"/>
  <c r="K42" i="9"/>
  <c r="L42" i="9"/>
  <c r="M42" i="9"/>
  <c r="N42" i="9"/>
  <c r="O42" i="9"/>
  <c r="P42" i="9"/>
  <c r="Q42" i="9"/>
  <c r="U42" i="13" s="1"/>
  <c r="B36" i="9"/>
  <c r="C36" i="9"/>
  <c r="E36" i="9"/>
  <c r="F36" i="9"/>
  <c r="G36" i="9"/>
  <c r="H36" i="9"/>
  <c r="I36" i="9"/>
  <c r="J36" i="9"/>
  <c r="K36" i="9"/>
  <c r="L36" i="9"/>
  <c r="M36" i="9"/>
  <c r="Q36" i="13" s="1"/>
  <c r="O36" i="9"/>
  <c r="R36" i="13" s="1"/>
  <c r="P36" i="9"/>
  <c r="U36" i="13" s="1"/>
  <c r="B4" i="9"/>
  <c r="B22" i="9" s="1"/>
  <c r="B47" i="9" s="1"/>
  <c r="B66" i="9" s="1"/>
  <c r="B70" i="9" s="1"/>
  <c r="C4" i="9"/>
  <c r="C22" i="9" s="1"/>
  <c r="C47" i="9" s="1"/>
  <c r="C66" i="9" s="1"/>
  <c r="C70" i="9" s="1"/>
  <c r="C76" i="9" s="1"/>
  <c r="D4" i="9"/>
  <c r="D22" i="9" s="1"/>
  <c r="D47" i="9" s="1"/>
  <c r="D66" i="9" s="1"/>
  <c r="D70" i="9" s="1"/>
  <c r="D76" i="9" s="1"/>
  <c r="E4" i="9"/>
  <c r="E22" i="9" s="1"/>
  <c r="F4" i="9"/>
  <c r="F22" i="9" s="1"/>
  <c r="G4" i="9"/>
  <c r="G22" i="9" s="1"/>
  <c r="H4" i="9"/>
  <c r="H22" i="9" s="1"/>
  <c r="I4" i="9"/>
  <c r="I22" i="9" s="1"/>
  <c r="J4" i="9"/>
  <c r="J22" i="9" s="1"/>
  <c r="K4" i="9"/>
  <c r="K22" i="9" s="1"/>
  <c r="K47" i="9" s="1"/>
  <c r="K66" i="9" s="1"/>
  <c r="K70" i="9" s="1"/>
  <c r="K76" i="9" s="1"/>
  <c r="L4" i="9"/>
  <c r="L22" i="9" s="1"/>
  <c r="L47" i="9" s="1"/>
  <c r="L66" i="9" s="1"/>
  <c r="L70" i="9" s="1"/>
  <c r="L76" i="9" s="1"/>
  <c r="M4" i="9"/>
  <c r="M22" i="9" s="1"/>
  <c r="N4" i="9"/>
  <c r="N22" i="9" s="1"/>
  <c r="O4" i="9"/>
  <c r="O22" i="9" s="1"/>
  <c r="P4" i="9"/>
  <c r="P22" i="9" s="1"/>
  <c r="Q4" i="9"/>
  <c r="Q22" i="9" s="1"/>
  <c r="B46" i="8"/>
  <c r="C46" i="8"/>
  <c r="D46" i="8"/>
  <c r="E46" i="8"/>
  <c r="F46" i="8"/>
  <c r="G46" i="8"/>
  <c r="H46" i="8"/>
  <c r="I46" i="8"/>
  <c r="J46" i="8"/>
  <c r="K46" i="8"/>
  <c r="L46" i="8"/>
  <c r="M46" i="8"/>
  <c r="N46" i="8"/>
  <c r="O46" i="8"/>
  <c r="B45" i="8"/>
  <c r="C45" i="8"/>
  <c r="D45" i="8"/>
  <c r="E45" i="8"/>
  <c r="F45" i="8"/>
  <c r="G45" i="8"/>
  <c r="H45" i="8"/>
  <c r="I45" i="8"/>
  <c r="J45" i="8"/>
  <c r="K45" i="8"/>
  <c r="L45" i="8"/>
  <c r="M45" i="8"/>
  <c r="N45" i="8"/>
  <c r="O45" i="8"/>
  <c r="B44" i="8"/>
  <c r="C44" i="8"/>
  <c r="D44" i="8"/>
  <c r="E44" i="8"/>
  <c r="F44" i="8"/>
  <c r="G44" i="8"/>
  <c r="H44" i="8"/>
  <c r="I44" i="8"/>
  <c r="J44" i="8"/>
  <c r="K44" i="8"/>
  <c r="L44" i="8"/>
  <c r="M44" i="8"/>
  <c r="N44" i="8"/>
  <c r="O44" i="8"/>
  <c r="B38" i="8"/>
  <c r="C38" i="8"/>
  <c r="D38" i="8"/>
  <c r="E38" i="8"/>
  <c r="F38" i="8"/>
  <c r="G38" i="8"/>
  <c r="H38" i="8"/>
  <c r="I38" i="8"/>
  <c r="J38" i="8"/>
  <c r="K38" i="8"/>
  <c r="L38" i="8"/>
  <c r="M38" i="8"/>
  <c r="N38" i="8"/>
  <c r="O38" i="8"/>
  <c r="B29" i="8"/>
  <c r="B30" i="8" s="1"/>
  <c r="C29" i="8"/>
  <c r="D29" i="8"/>
  <c r="E29" i="8"/>
  <c r="E30" i="8" s="1"/>
  <c r="F29" i="8"/>
  <c r="F30" i="8" s="1"/>
  <c r="G29" i="8"/>
  <c r="H29" i="8"/>
  <c r="H30" i="8" s="1"/>
  <c r="I29" i="8"/>
  <c r="I30" i="8" s="1"/>
  <c r="J29" i="8"/>
  <c r="J30" i="8" s="1"/>
  <c r="K29" i="8"/>
  <c r="L29" i="8"/>
  <c r="M29" i="8"/>
  <c r="M30" i="8" s="1"/>
  <c r="N29" i="8"/>
  <c r="N30" i="8" s="1"/>
  <c r="O29" i="8"/>
  <c r="C30" i="8"/>
  <c r="D30" i="8"/>
  <c r="G30" i="8"/>
  <c r="K30" i="8"/>
  <c r="L30" i="8"/>
  <c r="B19" i="8"/>
  <c r="E19" i="8"/>
  <c r="J19" i="8"/>
  <c r="K19" i="8"/>
  <c r="L19" i="8"/>
  <c r="M19" i="8"/>
  <c r="B18" i="8"/>
  <c r="C18" i="8"/>
  <c r="D18" i="8"/>
  <c r="D19" i="8" s="1"/>
  <c r="E18" i="8"/>
  <c r="F18" i="8"/>
  <c r="G18" i="8"/>
  <c r="H18" i="8"/>
  <c r="I18" i="8"/>
  <c r="J18" i="8"/>
  <c r="K18" i="8"/>
  <c r="L18" i="8"/>
  <c r="M18" i="8"/>
  <c r="N18" i="8"/>
  <c r="O18" i="8"/>
  <c r="B11" i="8"/>
  <c r="C11" i="8"/>
  <c r="C19" i="8" s="1"/>
  <c r="D11" i="8"/>
  <c r="E11" i="8"/>
  <c r="F11" i="8"/>
  <c r="F19" i="8" s="1"/>
  <c r="G11" i="8"/>
  <c r="G19" i="8" s="1"/>
  <c r="H11" i="8"/>
  <c r="H19" i="8" s="1"/>
  <c r="I11" i="8"/>
  <c r="I19" i="8" s="1"/>
  <c r="J11" i="8"/>
  <c r="K11" i="8"/>
  <c r="L11" i="8"/>
  <c r="M11" i="8"/>
  <c r="N11" i="8"/>
  <c r="N19" i="8" s="1"/>
  <c r="O11" i="8"/>
  <c r="O19" i="8" s="1"/>
  <c r="W17" i="15"/>
  <c r="W20" i="15"/>
  <c r="V21" i="15"/>
  <c r="V17" i="15"/>
  <c r="V20" i="15"/>
  <c r="V9" i="15"/>
  <c r="V24" i="15" s="1"/>
  <c r="S44" i="11"/>
  <c r="S46" i="11"/>
  <c r="S47" i="11"/>
  <c r="S48" i="11"/>
  <c r="S49" i="11"/>
  <c r="S38" i="11"/>
  <c r="S39" i="11"/>
  <c r="S25" i="11"/>
  <c r="W25" i="15" s="1"/>
  <c r="S14" i="11"/>
  <c r="S13" i="11"/>
  <c r="S22" i="11"/>
  <c r="W22" i="15" s="1"/>
  <c r="X22" i="15" s="1"/>
  <c r="S21" i="11"/>
  <c r="W21" i="15" s="1"/>
  <c r="S18" i="11"/>
  <c r="S19" i="11"/>
  <c r="S15" i="11"/>
  <c r="S9" i="11"/>
  <c r="S24" i="11" s="1"/>
  <c r="V39" i="14"/>
  <c r="V40" i="14"/>
  <c r="V41" i="14"/>
  <c r="V42" i="14"/>
  <c r="V43" i="14"/>
  <c r="V44" i="14"/>
  <c r="V38" i="14"/>
  <c r="V37" i="14"/>
  <c r="V27" i="14"/>
  <c r="V28" i="14"/>
  <c r="V29" i="14"/>
  <c r="V30" i="14"/>
  <c r="V31" i="14"/>
  <c r="V32" i="14"/>
  <c r="V33" i="14"/>
  <c r="V26" i="14"/>
  <c r="V6" i="14"/>
  <c r="V7" i="14"/>
  <c r="V8" i="14"/>
  <c r="V9" i="14"/>
  <c r="V10" i="14"/>
  <c r="V11" i="14"/>
  <c r="V12" i="14"/>
  <c r="V13" i="14"/>
  <c r="V14" i="14"/>
  <c r="V15" i="14"/>
  <c r="V16" i="14"/>
  <c r="V17" i="14"/>
  <c r="V18" i="14"/>
  <c r="V20" i="14"/>
  <c r="V21" i="14"/>
  <c r="V22" i="14"/>
  <c r="X17" i="15" l="1"/>
  <c r="S70" i="9"/>
  <c r="X66" i="13"/>
  <c r="X20" i="15"/>
  <c r="X21" i="15"/>
  <c r="Q47" i="9"/>
  <c r="Q66" i="9" s="1"/>
  <c r="Q70" i="9" s="1"/>
  <c r="I47" i="9"/>
  <c r="I66" i="9" s="1"/>
  <c r="I70" i="9" s="1"/>
  <c r="I76" i="9" s="1"/>
  <c r="J47" i="9"/>
  <c r="J66" i="9" s="1"/>
  <c r="J70" i="9" s="1"/>
  <c r="J76" i="9" s="1"/>
  <c r="P47" i="9"/>
  <c r="P66" i="9" s="1"/>
  <c r="P70" i="9" s="1"/>
  <c r="P76" i="9" s="1"/>
  <c r="H47" i="9"/>
  <c r="H66" i="9" s="1"/>
  <c r="H70" i="9" s="1"/>
  <c r="H76" i="9" s="1"/>
  <c r="W5" i="13"/>
  <c r="O47" i="9"/>
  <c r="O66" i="9" s="1"/>
  <c r="O70" i="9" s="1"/>
  <c r="O76" i="9" s="1"/>
  <c r="G47" i="9"/>
  <c r="G66" i="9" s="1"/>
  <c r="G70" i="9" s="1"/>
  <c r="G76" i="9" s="1"/>
  <c r="N47" i="9"/>
  <c r="N66" i="9" s="1"/>
  <c r="N70" i="9" s="1"/>
  <c r="N76" i="9" s="1"/>
  <c r="F47" i="9"/>
  <c r="F66" i="9" s="1"/>
  <c r="F70" i="9" s="1"/>
  <c r="F76" i="9" s="1"/>
  <c r="M47" i="9"/>
  <c r="M66" i="9" s="1"/>
  <c r="M70" i="9" s="1"/>
  <c r="M76" i="9" s="1"/>
  <c r="E47" i="9"/>
  <c r="E66" i="9" s="1"/>
  <c r="E70" i="9" s="1"/>
  <c r="E76" i="9" s="1"/>
  <c r="B76" i="9"/>
  <c r="Q76" i="9"/>
  <c r="Q5" i="10"/>
  <c r="Q23" i="10" s="1"/>
  <c r="P5" i="10"/>
  <c r="V43" i="15"/>
  <c r="S43" i="11"/>
  <c r="W43" i="15"/>
  <c r="X43" i="15" s="1"/>
  <c r="X44" i="15"/>
  <c r="S37" i="11"/>
  <c r="V34" i="14"/>
  <c r="R53" i="10"/>
  <c r="R47" i="10"/>
  <c r="X70" i="13" l="1"/>
  <c r="T12" i="11"/>
  <c r="S5" i="10"/>
  <c r="S76" i="9"/>
  <c r="X76" i="13" s="1"/>
  <c r="P23" i="10"/>
  <c r="U5" i="14"/>
  <c r="E39" i="13"/>
  <c r="E36" i="13"/>
  <c r="V74" i="13"/>
  <c r="W74" i="13" s="1"/>
  <c r="V73" i="13"/>
  <c r="Q26" i="13"/>
  <c r="Q27" i="13"/>
  <c r="Q28" i="13"/>
  <c r="Q29" i="13"/>
  <c r="Q30" i="13"/>
  <c r="Q31" i="13"/>
  <c r="Q32" i="13"/>
  <c r="Q33" i="13"/>
  <c r="Q34" i="13"/>
  <c r="Q35" i="13"/>
  <c r="Q25" i="13"/>
  <c r="U26" i="13"/>
  <c r="U27" i="13"/>
  <c r="U28" i="13"/>
  <c r="U29" i="13"/>
  <c r="U30" i="13"/>
  <c r="U31" i="13"/>
  <c r="U32" i="13"/>
  <c r="U33" i="13"/>
  <c r="U34" i="13"/>
  <c r="U35" i="13"/>
  <c r="U25" i="13"/>
  <c r="U10" i="13"/>
  <c r="U11" i="13"/>
  <c r="U12" i="13"/>
  <c r="U13" i="13"/>
  <c r="U15" i="13"/>
  <c r="U16" i="13"/>
  <c r="U17" i="13"/>
  <c r="U18" i="13"/>
  <c r="U19" i="13"/>
  <c r="U20" i="13"/>
  <c r="U21" i="13"/>
  <c r="U9" i="13"/>
  <c r="R26" i="13"/>
  <c r="R27" i="13"/>
  <c r="R28" i="13"/>
  <c r="R29" i="13"/>
  <c r="R30" i="13"/>
  <c r="R31" i="13"/>
  <c r="R32" i="13"/>
  <c r="R33" i="13"/>
  <c r="R34" i="13"/>
  <c r="R35" i="13"/>
  <c r="R25" i="13"/>
  <c r="Q6" i="13"/>
  <c r="Q7" i="13"/>
  <c r="Q5" i="13"/>
  <c r="R6" i="13"/>
  <c r="R7" i="13"/>
  <c r="R5" i="13"/>
  <c r="Q10" i="13"/>
  <c r="Q11" i="13"/>
  <c r="Q12" i="13"/>
  <c r="Q13" i="13"/>
  <c r="Q14" i="13"/>
  <c r="Q15" i="13"/>
  <c r="Q16" i="13"/>
  <c r="Q17" i="13"/>
  <c r="Q18" i="13"/>
  <c r="Q19" i="13"/>
  <c r="Q20" i="13"/>
  <c r="Q21" i="13"/>
  <c r="Q9" i="13"/>
  <c r="R10" i="13"/>
  <c r="R11" i="13"/>
  <c r="R12" i="13"/>
  <c r="R13" i="13"/>
  <c r="R14" i="13"/>
  <c r="R15" i="13"/>
  <c r="R16" i="13"/>
  <c r="R17" i="13"/>
  <c r="R18" i="13"/>
  <c r="R19" i="13"/>
  <c r="R20" i="13"/>
  <c r="R21" i="13"/>
  <c r="R9" i="13"/>
  <c r="U4" i="13"/>
  <c r="S23" i="10" l="1"/>
  <c r="T35" i="11" s="1"/>
  <c r="W5" i="14"/>
  <c r="T11" i="11"/>
  <c r="Y12" i="15"/>
  <c r="T31" i="11"/>
  <c r="S7" i="13"/>
  <c r="S14" i="13"/>
  <c r="S6" i="13"/>
  <c r="W73" i="13"/>
  <c r="W75" i="13" s="1"/>
  <c r="V75" i="13"/>
  <c r="S16" i="13"/>
  <c r="R24" i="13"/>
  <c r="S15" i="13"/>
  <c r="S34" i="13"/>
  <c r="S26" i="13"/>
  <c r="S33" i="13"/>
  <c r="Q24" i="13"/>
  <c r="S9" i="13"/>
  <c r="V25" i="15"/>
  <c r="X25" i="15" s="1"/>
  <c r="S32" i="13"/>
  <c r="S21" i="13"/>
  <c r="S13" i="13"/>
  <c r="S31" i="13"/>
  <c r="S20" i="13"/>
  <c r="S12" i="13"/>
  <c r="S30" i="13"/>
  <c r="R8" i="13"/>
  <c r="S19" i="13"/>
  <c r="S11" i="13"/>
  <c r="S29" i="13"/>
  <c r="S18" i="13"/>
  <c r="S10" i="13"/>
  <c r="S25" i="13"/>
  <c r="S28" i="13"/>
  <c r="S17" i="13"/>
  <c r="R4" i="13"/>
  <c r="S5" i="13"/>
  <c r="S35" i="13"/>
  <c r="S27" i="13"/>
  <c r="U8" i="13"/>
  <c r="U22" i="13" s="1"/>
  <c r="Q4" i="13"/>
  <c r="Q8" i="13"/>
  <c r="U24" i="13"/>
  <c r="Y11" i="15" l="1"/>
  <c r="T27" i="11"/>
  <c r="Y27" i="15" s="1"/>
  <c r="T23" i="11"/>
  <c r="Y31" i="15"/>
  <c r="T41" i="11"/>
  <c r="Y41" i="15" s="1"/>
  <c r="Y35" i="15"/>
  <c r="W23" i="14"/>
  <c r="U47" i="13"/>
  <c r="R22" i="13"/>
  <c r="R47" i="13" s="1"/>
  <c r="S24" i="13"/>
  <c r="S8" i="13"/>
  <c r="Q22" i="13"/>
  <c r="Q47" i="13" s="1"/>
  <c r="V26" i="13"/>
  <c r="W26" i="13" s="1"/>
  <c r="V27" i="13"/>
  <c r="W27" i="13" s="1"/>
  <c r="V28" i="13"/>
  <c r="W28" i="13" s="1"/>
  <c r="V29" i="13"/>
  <c r="W29" i="13" s="1"/>
  <c r="V30" i="13"/>
  <c r="W30" i="13" s="1"/>
  <c r="V31" i="13"/>
  <c r="W31" i="13" s="1"/>
  <c r="V32" i="13"/>
  <c r="W32" i="13" s="1"/>
  <c r="V33" i="13"/>
  <c r="W33" i="13" s="1"/>
  <c r="V34" i="13"/>
  <c r="W34" i="13" s="1"/>
  <c r="V35" i="13"/>
  <c r="W35" i="13" s="1"/>
  <c r="V25" i="13"/>
  <c r="W25" i="13" s="1"/>
  <c r="V10" i="13"/>
  <c r="W10" i="13" s="1"/>
  <c r="V11" i="13"/>
  <c r="W11" i="13" s="1"/>
  <c r="V12" i="13"/>
  <c r="W12" i="13" s="1"/>
  <c r="V13" i="13"/>
  <c r="W13" i="13" s="1"/>
  <c r="V14" i="13"/>
  <c r="W14" i="13" s="1"/>
  <c r="V15" i="13"/>
  <c r="W15" i="13" s="1"/>
  <c r="V16" i="13"/>
  <c r="W16" i="13" s="1"/>
  <c r="V17" i="13"/>
  <c r="W17" i="13" s="1"/>
  <c r="V18" i="13"/>
  <c r="W18" i="13" s="1"/>
  <c r="V19" i="13"/>
  <c r="W19" i="13" s="1"/>
  <c r="V20" i="13"/>
  <c r="W20" i="13" s="1"/>
  <c r="V21" i="13"/>
  <c r="W21" i="13" s="1"/>
  <c r="V9" i="13"/>
  <c r="W9" i="13" s="1"/>
  <c r="V6" i="13"/>
  <c r="W6" i="13" s="1"/>
  <c r="V7" i="13"/>
  <c r="W7" i="13" s="1"/>
  <c r="Y33" i="15" l="1"/>
  <c r="Y23" i="15"/>
  <c r="T29" i="11"/>
  <c r="Y29" i="15" s="1"/>
  <c r="W4" i="13"/>
  <c r="V4" i="13"/>
  <c r="W24" i="13"/>
  <c r="W8" i="13"/>
  <c r="V24" i="13"/>
  <c r="V8" i="13"/>
  <c r="R75" i="9"/>
  <c r="V22" i="13" l="1"/>
  <c r="W22" i="13"/>
  <c r="W47" i="13" s="1"/>
  <c r="W66" i="13" s="1"/>
  <c r="W70" i="13" s="1"/>
  <c r="W76" i="13" s="1"/>
  <c r="R55" i="9"/>
  <c r="V55" i="13" l="1"/>
  <c r="S16" i="11"/>
  <c r="R42" i="9"/>
  <c r="V42" i="13" s="1"/>
  <c r="R36" i="9"/>
  <c r="V36" i="13" s="1"/>
  <c r="V47" i="13" l="1"/>
  <c r="V66" i="13" s="1"/>
  <c r="V70" i="13" s="1"/>
  <c r="V76" i="13" s="1"/>
  <c r="R4" i="9" l="1"/>
  <c r="P45" i="8"/>
  <c r="P44" i="8"/>
  <c r="P38" i="8"/>
  <c r="P19" i="8"/>
  <c r="P18" i="8"/>
  <c r="P11" i="8"/>
  <c r="R22" i="9" l="1"/>
  <c r="R47" i="9" s="1"/>
  <c r="R66" i="9" s="1"/>
  <c r="R70" i="9" s="1"/>
  <c r="R5" i="10" s="1"/>
  <c r="R23" i="10" s="1"/>
  <c r="S5" i="11"/>
  <c r="S8" i="11" s="1"/>
  <c r="S7" i="11" s="1"/>
  <c r="P46" i="8"/>
  <c r="R46" i="11"/>
  <c r="R47" i="11"/>
  <c r="R48" i="11"/>
  <c r="R49" i="11"/>
  <c r="R44" i="11"/>
  <c r="R38" i="11"/>
  <c r="R39" i="11"/>
  <c r="R35" i="11"/>
  <c r="R24" i="11"/>
  <c r="W24" i="15" s="1"/>
  <c r="X24" i="15" s="1"/>
  <c r="R19" i="11"/>
  <c r="R18" i="11"/>
  <c r="R16" i="11"/>
  <c r="R15" i="11"/>
  <c r="R14" i="11"/>
  <c r="R13" i="11"/>
  <c r="R12" i="11"/>
  <c r="R5" i="11"/>
  <c r="R11" i="11" l="1"/>
  <c r="R23" i="11" s="1"/>
  <c r="W39" i="15"/>
  <c r="W38" i="15"/>
  <c r="W13" i="15"/>
  <c r="V18" i="15"/>
  <c r="W18" i="15"/>
  <c r="V19" i="15"/>
  <c r="W19" i="15"/>
  <c r="W14" i="15"/>
  <c r="W15" i="15"/>
  <c r="R43" i="11"/>
  <c r="S12" i="11"/>
  <c r="W12" i="15" s="1"/>
  <c r="V5" i="14"/>
  <c r="S35" i="11"/>
  <c r="W16" i="15"/>
  <c r="R8" i="11"/>
  <c r="R7" i="11" s="1"/>
  <c r="W7" i="15" s="1"/>
  <c r="W5" i="15"/>
  <c r="R37" i="11"/>
  <c r="R31" i="11"/>
  <c r="T56" i="13"/>
  <c r="T53" i="13"/>
  <c r="T52" i="13"/>
  <c r="T51" i="13"/>
  <c r="T50" i="13"/>
  <c r="T46" i="13"/>
  <c r="T45" i="13"/>
  <c r="T44" i="13"/>
  <c r="T43" i="13"/>
  <c r="T41" i="13"/>
  <c r="T40" i="13"/>
  <c r="T39" i="13"/>
  <c r="T38" i="13"/>
  <c r="T37" i="13"/>
  <c r="T35" i="13"/>
  <c r="T34" i="13"/>
  <c r="T33" i="13"/>
  <c r="T32" i="13"/>
  <c r="T30" i="13"/>
  <c r="T29" i="13"/>
  <c r="T28" i="13"/>
  <c r="T27" i="13"/>
  <c r="T26" i="13"/>
  <c r="T25" i="13"/>
  <c r="T21" i="13"/>
  <c r="T20" i="13"/>
  <c r="T19" i="13"/>
  <c r="T18" i="13"/>
  <c r="T17" i="13"/>
  <c r="T16" i="13"/>
  <c r="T15" i="13"/>
  <c r="T13" i="13"/>
  <c r="T12" i="13"/>
  <c r="T11" i="13"/>
  <c r="T10" i="13"/>
  <c r="T9" i="13"/>
  <c r="T7" i="13"/>
  <c r="U9" i="15" s="1"/>
  <c r="U24" i="15" s="1"/>
  <c r="T6" i="13"/>
  <c r="S56" i="13"/>
  <c r="S53" i="13"/>
  <c r="S52" i="13"/>
  <c r="S51" i="13"/>
  <c r="S50" i="13"/>
  <c r="S46" i="13"/>
  <c r="S45" i="13"/>
  <c r="S44" i="13"/>
  <c r="S43" i="13"/>
  <c r="S41" i="13"/>
  <c r="S40" i="13"/>
  <c r="S39" i="13"/>
  <c r="S38" i="13"/>
  <c r="P64" i="13"/>
  <c r="P63" i="13"/>
  <c r="P62" i="13"/>
  <c r="P61" i="13"/>
  <c r="P60" i="13"/>
  <c r="P59" i="13"/>
  <c r="P58" i="13"/>
  <c r="P57" i="13"/>
  <c r="P56" i="13"/>
  <c r="P53" i="13"/>
  <c r="P52" i="13"/>
  <c r="P51" i="13"/>
  <c r="P50" i="13"/>
  <c r="P46" i="13"/>
  <c r="P45" i="13"/>
  <c r="P44" i="13"/>
  <c r="P43" i="13"/>
  <c r="P41" i="13"/>
  <c r="P40" i="13"/>
  <c r="P39" i="13"/>
  <c r="P38" i="13"/>
  <c r="P37" i="13"/>
  <c r="P35" i="13"/>
  <c r="P34" i="13"/>
  <c r="P33" i="13"/>
  <c r="P32" i="13"/>
  <c r="P31" i="13"/>
  <c r="P30" i="13"/>
  <c r="P29" i="13"/>
  <c r="P28" i="13"/>
  <c r="P27" i="13"/>
  <c r="P26" i="13"/>
  <c r="P25" i="13"/>
  <c r="P21" i="13"/>
  <c r="P20" i="13"/>
  <c r="P19" i="13"/>
  <c r="P18" i="13"/>
  <c r="P17" i="13"/>
  <c r="P16" i="13"/>
  <c r="P15" i="13"/>
  <c r="P14" i="13"/>
  <c r="P13" i="13"/>
  <c r="P12" i="13"/>
  <c r="P11" i="13"/>
  <c r="P10" i="13"/>
  <c r="P9" i="13"/>
  <c r="P7" i="13"/>
  <c r="P6" i="13"/>
  <c r="P5" i="13"/>
  <c r="N64" i="13"/>
  <c r="N63" i="13"/>
  <c r="N62" i="13"/>
  <c r="N61" i="13"/>
  <c r="N60" i="13"/>
  <c r="N59" i="13"/>
  <c r="N58" i="13"/>
  <c r="N57" i="13"/>
  <c r="N56" i="13"/>
  <c r="N53" i="13"/>
  <c r="N52" i="13"/>
  <c r="N51" i="13"/>
  <c r="N50" i="13"/>
  <c r="N46" i="13"/>
  <c r="N45" i="13"/>
  <c r="N44" i="13"/>
  <c r="N43" i="13"/>
  <c r="N41" i="13"/>
  <c r="N40" i="13"/>
  <c r="N39" i="13"/>
  <c r="N38" i="13"/>
  <c r="N37" i="13"/>
  <c r="N35" i="13"/>
  <c r="N34" i="13"/>
  <c r="N33" i="13"/>
  <c r="N32" i="13"/>
  <c r="N31" i="13"/>
  <c r="N30" i="13"/>
  <c r="N29" i="13"/>
  <c r="N28" i="13"/>
  <c r="N27" i="13"/>
  <c r="N26" i="13"/>
  <c r="N25" i="13"/>
  <c r="N21" i="13"/>
  <c r="N20" i="13"/>
  <c r="N19" i="13"/>
  <c r="N18" i="13"/>
  <c r="N17" i="13"/>
  <c r="N16" i="13"/>
  <c r="N15" i="13"/>
  <c r="N14" i="13"/>
  <c r="N13" i="13"/>
  <c r="N12" i="13"/>
  <c r="N11" i="13"/>
  <c r="N10" i="13"/>
  <c r="N9" i="13"/>
  <c r="N7" i="13"/>
  <c r="N6" i="13"/>
  <c r="N5" i="13"/>
  <c r="M64" i="13"/>
  <c r="M63" i="13"/>
  <c r="M62" i="13"/>
  <c r="M61" i="13"/>
  <c r="M60" i="13"/>
  <c r="M59" i="13"/>
  <c r="M58" i="13"/>
  <c r="M57" i="13"/>
  <c r="M56" i="13"/>
  <c r="M53" i="13"/>
  <c r="M52" i="13"/>
  <c r="M51" i="13"/>
  <c r="M50" i="13"/>
  <c r="M46" i="13"/>
  <c r="M45" i="13"/>
  <c r="M44" i="13"/>
  <c r="M43" i="13"/>
  <c r="M41" i="13"/>
  <c r="M40" i="13"/>
  <c r="M39" i="13"/>
  <c r="M38" i="13"/>
  <c r="M37" i="13"/>
  <c r="M35" i="13"/>
  <c r="M34" i="13"/>
  <c r="M33" i="13"/>
  <c r="M32" i="13"/>
  <c r="M31" i="13"/>
  <c r="M30" i="13"/>
  <c r="M29" i="13"/>
  <c r="M28" i="13"/>
  <c r="M27" i="13"/>
  <c r="M26" i="13"/>
  <c r="M25" i="13"/>
  <c r="M21" i="13"/>
  <c r="M20" i="13"/>
  <c r="M19" i="13"/>
  <c r="M18" i="13"/>
  <c r="M17" i="13"/>
  <c r="M16" i="13"/>
  <c r="M15" i="13"/>
  <c r="M14" i="13"/>
  <c r="M13" i="13"/>
  <c r="M12" i="13"/>
  <c r="M11" i="13"/>
  <c r="M10" i="13"/>
  <c r="M9" i="13"/>
  <c r="M7" i="13"/>
  <c r="M6" i="13"/>
  <c r="M5" i="13"/>
  <c r="L64" i="13"/>
  <c r="L63" i="13"/>
  <c r="L62" i="13"/>
  <c r="L61" i="13"/>
  <c r="L60" i="13"/>
  <c r="L59" i="13"/>
  <c r="L58" i="13"/>
  <c r="L57" i="13"/>
  <c r="L56" i="13"/>
  <c r="L53" i="13"/>
  <c r="L52" i="13"/>
  <c r="L51" i="13"/>
  <c r="L50" i="13"/>
  <c r="L46" i="13"/>
  <c r="L45" i="13"/>
  <c r="L44" i="13"/>
  <c r="L43" i="13"/>
  <c r="L41" i="13"/>
  <c r="L40" i="13"/>
  <c r="L39" i="13"/>
  <c r="L38" i="13"/>
  <c r="L37" i="13"/>
  <c r="L35" i="13"/>
  <c r="L34" i="13"/>
  <c r="L33" i="13"/>
  <c r="L32" i="13"/>
  <c r="L31" i="13"/>
  <c r="L30" i="13"/>
  <c r="L29" i="13"/>
  <c r="L28" i="13"/>
  <c r="L27" i="13"/>
  <c r="L26" i="13"/>
  <c r="L25" i="13"/>
  <c r="L21" i="13"/>
  <c r="L20" i="13"/>
  <c r="L19" i="13"/>
  <c r="L18" i="13"/>
  <c r="L17" i="13"/>
  <c r="L16" i="13"/>
  <c r="L15" i="13"/>
  <c r="L14" i="13"/>
  <c r="L13" i="13"/>
  <c r="L12" i="13"/>
  <c r="L11" i="13"/>
  <c r="L10" i="13"/>
  <c r="L9" i="13"/>
  <c r="L7" i="13"/>
  <c r="L6" i="13"/>
  <c r="L5" i="13"/>
  <c r="J64" i="13"/>
  <c r="J63" i="13"/>
  <c r="J62" i="13"/>
  <c r="J61" i="13"/>
  <c r="J60" i="13"/>
  <c r="J59" i="13"/>
  <c r="J58" i="13"/>
  <c r="J57" i="13"/>
  <c r="J56" i="13"/>
  <c r="J53" i="13"/>
  <c r="J52" i="13"/>
  <c r="J51" i="13"/>
  <c r="J50" i="13"/>
  <c r="J46" i="13"/>
  <c r="J45" i="13"/>
  <c r="J44" i="13"/>
  <c r="J43" i="13"/>
  <c r="J41" i="13"/>
  <c r="J40" i="13"/>
  <c r="J39" i="13"/>
  <c r="J38" i="13"/>
  <c r="J37" i="13"/>
  <c r="J35" i="13"/>
  <c r="J34" i="13"/>
  <c r="J33" i="13"/>
  <c r="J32" i="13"/>
  <c r="J31" i="13"/>
  <c r="J30" i="13"/>
  <c r="J29" i="13"/>
  <c r="J28" i="13"/>
  <c r="J27" i="13"/>
  <c r="J26" i="13"/>
  <c r="J25" i="13"/>
  <c r="J21" i="13"/>
  <c r="J20" i="13"/>
  <c r="J19" i="13"/>
  <c r="J18" i="13"/>
  <c r="J17" i="13"/>
  <c r="J16" i="13"/>
  <c r="J15" i="13"/>
  <c r="J14" i="13"/>
  <c r="J13" i="13"/>
  <c r="J12" i="13"/>
  <c r="J11" i="13"/>
  <c r="J10" i="13"/>
  <c r="J9" i="13"/>
  <c r="J7" i="13"/>
  <c r="J6" i="13"/>
  <c r="J5" i="13"/>
  <c r="I64" i="13"/>
  <c r="I63" i="13"/>
  <c r="I62" i="13"/>
  <c r="I61" i="13"/>
  <c r="I60" i="13"/>
  <c r="I59" i="13"/>
  <c r="I58" i="13"/>
  <c r="I57" i="13"/>
  <c r="I56" i="13"/>
  <c r="I53" i="13"/>
  <c r="I52" i="13"/>
  <c r="I51" i="13"/>
  <c r="I50" i="13"/>
  <c r="I46" i="13"/>
  <c r="I45" i="13"/>
  <c r="I44" i="13"/>
  <c r="I43" i="13"/>
  <c r="I41" i="13"/>
  <c r="I40" i="13"/>
  <c r="I39" i="13"/>
  <c r="I38" i="13"/>
  <c r="I37" i="13"/>
  <c r="I35" i="13"/>
  <c r="I34" i="13"/>
  <c r="I33" i="13"/>
  <c r="I32" i="13"/>
  <c r="I31" i="13"/>
  <c r="I30" i="13"/>
  <c r="I29" i="13"/>
  <c r="I28" i="13"/>
  <c r="I27" i="13"/>
  <c r="I26" i="13"/>
  <c r="I25" i="13"/>
  <c r="I21" i="13"/>
  <c r="I20" i="13"/>
  <c r="I19" i="13"/>
  <c r="I18" i="13"/>
  <c r="I17" i="13"/>
  <c r="I16" i="13"/>
  <c r="I15" i="13"/>
  <c r="I14" i="13"/>
  <c r="I13" i="13"/>
  <c r="I12" i="13"/>
  <c r="I11" i="13"/>
  <c r="I10" i="13"/>
  <c r="I9" i="13"/>
  <c r="I7" i="13"/>
  <c r="I6" i="13"/>
  <c r="I5" i="13"/>
  <c r="H64" i="13"/>
  <c r="H63" i="13"/>
  <c r="H62" i="13"/>
  <c r="H61" i="13"/>
  <c r="H60" i="13"/>
  <c r="H59" i="13"/>
  <c r="H58" i="13"/>
  <c r="H57" i="13"/>
  <c r="H56" i="13"/>
  <c r="H53" i="13"/>
  <c r="H52" i="13"/>
  <c r="H51" i="13"/>
  <c r="H50" i="13"/>
  <c r="H46" i="13"/>
  <c r="H45" i="13"/>
  <c r="H44" i="13"/>
  <c r="H43" i="13"/>
  <c r="H41" i="13"/>
  <c r="H40" i="13"/>
  <c r="H39" i="13"/>
  <c r="H38" i="13"/>
  <c r="H37" i="13"/>
  <c r="H35" i="13"/>
  <c r="H34" i="13"/>
  <c r="H33" i="13"/>
  <c r="H32" i="13"/>
  <c r="H31" i="13"/>
  <c r="H30" i="13"/>
  <c r="H29" i="13"/>
  <c r="H28" i="13"/>
  <c r="H27" i="13"/>
  <c r="H26" i="13"/>
  <c r="H25" i="13"/>
  <c r="H21" i="13"/>
  <c r="H20" i="13"/>
  <c r="H19" i="13"/>
  <c r="H18" i="13"/>
  <c r="H17" i="13"/>
  <c r="H16" i="13"/>
  <c r="H15" i="13"/>
  <c r="H14" i="13"/>
  <c r="H13" i="13"/>
  <c r="H12" i="13"/>
  <c r="H11" i="13"/>
  <c r="H10" i="13"/>
  <c r="H9" i="13"/>
  <c r="H7" i="13"/>
  <c r="H6" i="13"/>
  <c r="H5" i="13"/>
  <c r="F64" i="13"/>
  <c r="F63" i="13"/>
  <c r="F62" i="13"/>
  <c r="F61" i="13"/>
  <c r="F60" i="13"/>
  <c r="F59" i="13"/>
  <c r="F58" i="13"/>
  <c r="F57" i="13"/>
  <c r="F56" i="13"/>
  <c r="F53" i="13"/>
  <c r="F52" i="13"/>
  <c r="F51" i="13"/>
  <c r="F50" i="13"/>
  <c r="F46" i="13"/>
  <c r="F45" i="13"/>
  <c r="F44" i="13"/>
  <c r="F43" i="13"/>
  <c r="F41" i="13"/>
  <c r="F40" i="13"/>
  <c r="F39" i="13"/>
  <c r="F38" i="13"/>
  <c r="F37" i="13"/>
  <c r="F35" i="13"/>
  <c r="F34" i="13"/>
  <c r="F33" i="13"/>
  <c r="F32" i="13"/>
  <c r="F31" i="13"/>
  <c r="F30" i="13"/>
  <c r="F29" i="13"/>
  <c r="F28" i="13"/>
  <c r="F27" i="13"/>
  <c r="F26" i="13"/>
  <c r="F25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7" i="13"/>
  <c r="F6" i="13"/>
  <c r="F5" i="13"/>
  <c r="E64" i="13"/>
  <c r="E63" i="13"/>
  <c r="E62" i="13"/>
  <c r="E61" i="13"/>
  <c r="E60" i="13"/>
  <c r="E59" i="13"/>
  <c r="E58" i="13"/>
  <c r="E57" i="13"/>
  <c r="E56" i="13"/>
  <c r="E53" i="13"/>
  <c r="E52" i="13"/>
  <c r="E51" i="13"/>
  <c r="E50" i="13"/>
  <c r="E46" i="13"/>
  <c r="E45" i="13"/>
  <c r="E44" i="13"/>
  <c r="E43" i="13"/>
  <c r="E41" i="13"/>
  <c r="E40" i="13"/>
  <c r="E38" i="13"/>
  <c r="E37" i="13"/>
  <c r="E35" i="13"/>
  <c r="E34" i="13"/>
  <c r="E33" i="13"/>
  <c r="E32" i="13"/>
  <c r="E31" i="13"/>
  <c r="E30" i="13"/>
  <c r="E29" i="13"/>
  <c r="E28" i="13"/>
  <c r="E27" i="13"/>
  <c r="E26" i="13"/>
  <c r="E25" i="13"/>
  <c r="E21" i="13"/>
  <c r="E20" i="13"/>
  <c r="E19" i="13"/>
  <c r="E18" i="13"/>
  <c r="E17" i="13"/>
  <c r="E16" i="13"/>
  <c r="E15" i="13"/>
  <c r="E14" i="13"/>
  <c r="E13" i="13"/>
  <c r="E12" i="13"/>
  <c r="E11" i="13"/>
  <c r="E10" i="13"/>
  <c r="E9" i="13"/>
  <c r="E7" i="13"/>
  <c r="E6" i="13"/>
  <c r="E5" i="13"/>
  <c r="D64" i="13"/>
  <c r="D63" i="13"/>
  <c r="D62" i="13"/>
  <c r="D61" i="13"/>
  <c r="D60" i="13"/>
  <c r="D59" i="13"/>
  <c r="D58" i="13"/>
  <c r="D57" i="13"/>
  <c r="D56" i="13"/>
  <c r="D53" i="13"/>
  <c r="D52" i="13"/>
  <c r="D51" i="13"/>
  <c r="D50" i="13"/>
  <c r="D46" i="13"/>
  <c r="D45" i="13"/>
  <c r="D44" i="13"/>
  <c r="D43" i="13"/>
  <c r="D41" i="13"/>
  <c r="D40" i="13"/>
  <c r="D39" i="13"/>
  <c r="D38" i="13"/>
  <c r="D37" i="13"/>
  <c r="D35" i="13"/>
  <c r="D34" i="13"/>
  <c r="D33" i="13"/>
  <c r="D32" i="13"/>
  <c r="D31" i="13"/>
  <c r="D30" i="13"/>
  <c r="D29" i="13"/>
  <c r="D28" i="13"/>
  <c r="D27" i="13"/>
  <c r="D26" i="13"/>
  <c r="D25" i="13"/>
  <c r="D21" i="13"/>
  <c r="D20" i="13"/>
  <c r="D19" i="13"/>
  <c r="D18" i="13"/>
  <c r="D17" i="13"/>
  <c r="D16" i="13"/>
  <c r="D15" i="13"/>
  <c r="D14" i="13"/>
  <c r="D13" i="13"/>
  <c r="D12" i="13"/>
  <c r="D11" i="13"/>
  <c r="D10" i="13"/>
  <c r="D9" i="13"/>
  <c r="D7" i="13"/>
  <c r="D6" i="13"/>
  <c r="D5" i="13"/>
  <c r="C64" i="13"/>
  <c r="C63" i="13"/>
  <c r="C62" i="13"/>
  <c r="C61" i="13"/>
  <c r="C60" i="13"/>
  <c r="C59" i="13"/>
  <c r="C58" i="13"/>
  <c r="C57" i="13"/>
  <c r="C56" i="13"/>
  <c r="C53" i="13"/>
  <c r="C52" i="13"/>
  <c r="C51" i="13"/>
  <c r="C50" i="13"/>
  <c r="C46" i="13"/>
  <c r="C45" i="13"/>
  <c r="C44" i="13"/>
  <c r="C43" i="13"/>
  <c r="C41" i="13"/>
  <c r="C40" i="13"/>
  <c r="C39" i="13"/>
  <c r="C38" i="13"/>
  <c r="C37" i="13"/>
  <c r="C35" i="13"/>
  <c r="C34" i="13"/>
  <c r="C33" i="13"/>
  <c r="C32" i="13"/>
  <c r="C31" i="13"/>
  <c r="C30" i="13"/>
  <c r="C29" i="13"/>
  <c r="C28" i="13"/>
  <c r="C27" i="13"/>
  <c r="C26" i="13"/>
  <c r="C25" i="13"/>
  <c r="C21" i="13"/>
  <c r="C20" i="13"/>
  <c r="C19" i="13"/>
  <c r="C18" i="13"/>
  <c r="C17" i="13"/>
  <c r="C16" i="13"/>
  <c r="C15" i="13"/>
  <c r="C14" i="13"/>
  <c r="C13" i="13"/>
  <c r="C12" i="13"/>
  <c r="C11" i="13"/>
  <c r="C10" i="13"/>
  <c r="C9" i="13"/>
  <c r="C7" i="13"/>
  <c r="C6" i="13"/>
  <c r="C5" i="13"/>
  <c r="B64" i="13"/>
  <c r="B63" i="13"/>
  <c r="B62" i="13"/>
  <c r="B61" i="13"/>
  <c r="B60" i="13"/>
  <c r="B59" i="13"/>
  <c r="B58" i="13"/>
  <c r="B57" i="13"/>
  <c r="B56" i="13"/>
  <c r="B53" i="13"/>
  <c r="B52" i="13"/>
  <c r="B51" i="13"/>
  <c r="B50" i="13"/>
  <c r="B46" i="13"/>
  <c r="B45" i="13"/>
  <c r="B44" i="13"/>
  <c r="B43" i="13"/>
  <c r="B41" i="13"/>
  <c r="B40" i="13"/>
  <c r="B39" i="13"/>
  <c r="B38" i="13"/>
  <c r="B37" i="13"/>
  <c r="B35" i="13"/>
  <c r="B34" i="13"/>
  <c r="B33" i="13"/>
  <c r="B32" i="13"/>
  <c r="B31" i="13"/>
  <c r="B30" i="13"/>
  <c r="B29" i="13"/>
  <c r="B28" i="13"/>
  <c r="B27" i="13"/>
  <c r="B26" i="13"/>
  <c r="B25" i="13"/>
  <c r="B21" i="13"/>
  <c r="B20" i="13"/>
  <c r="B19" i="13"/>
  <c r="B18" i="13"/>
  <c r="B17" i="13"/>
  <c r="B16" i="13"/>
  <c r="B15" i="13"/>
  <c r="B14" i="13"/>
  <c r="B13" i="13"/>
  <c r="B12" i="13"/>
  <c r="B11" i="13"/>
  <c r="B10" i="13"/>
  <c r="B9" i="13"/>
  <c r="B7" i="13"/>
  <c r="B6" i="13"/>
  <c r="B5" i="13"/>
  <c r="T45" i="15"/>
  <c r="P45" i="15"/>
  <c r="L45" i="15"/>
  <c r="H45" i="15"/>
  <c r="S25" i="15"/>
  <c r="S21" i="15"/>
  <c r="S20" i="15"/>
  <c r="S19" i="15"/>
  <c r="S18" i="15"/>
  <c r="S17" i="15"/>
  <c r="S9" i="15"/>
  <c r="O25" i="15"/>
  <c r="O21" i="15"/>
  <c r="O20" i="15"/>
  <c r="O19" i="15"/>
  <c r="O18" i="15"/>
  <c r="O17" i="15"/>
  <c r="O9" i="15"/>
  <c r="O24" i="15" s="1"/>
  <c r="K25" i="15"/>
  <c r="K21" i="15"/>
  <c r="K20" i="15"/>
  <c r="K19" i="15"/>
  <c r="K18" i="15"/>
  <c r="K17" i="15"/>
  <c r="K9" i="15"/>
  <c r="K24" i="15" s="1"/>
  <c r="R25" i="15"/>
  <c r="R21" i="15"/>
  <c r="R20" i="15"/>
  <c r="R19" i="15"/>
  <c r="R18" i="15"/>
  <c r="R17" i="15"/>
  <c r="R9" i="15"/>
  <c r="R24" i="15" s="1"/>
  <c r="N21" i="15"/>
  <c r="N20" i="15"/>
  <c r="N19" i="15"/>
  <c r="N18" i="15"/>
  <c r="N17" i="15"/>
  <c r="N9" i="15"/>
  <c r="N24" i="15" s="1"/>
  <c r="J25" i="15"/>
  <c r="J20" i="15"/>
  <c r="J19" i="15"/>
  <c r="J18" i="15"/>
  <c r="J17" i="15"/>
  <c r="J9" i="15"/>
  <c r="J24" i="15" s="1"/>
  <c r="G17" i="15"/>
  <c r="G18" i="15"/>
  <c r="G19" i="15"/>
  <c r="G20" i="15"/>
  <c r="G9" i="15"/>
  <c r="G24" i="15" s="1"/>
  <c r="F25" i="15"/>
  <c r="H25" i="15" s="1"/>
  <c r="F20" i="15"/>
  <c r="F19" i="15"/>
  <c r="F18" i="15"/>
  <c r="F17" i="15"/>
  <c r="F9" i="15"/>
  <c r="U49" i="15"/>
  <c r="S49" i="15"/>
  <c r="T49" i="15" s="1"/>
  <c r="R49" i="15"/>
  <c r="Q49" i="15"/>
  <c r="O49" i="15"/>
  <c r="P49" i="15" s="1"/>
  <c r="N49" i="15"/>
  <c r="M49" i="15"/>
  <c r="K49" i="15"/>
  <c r="L49" i="15" s="1"/>
  <c r="J49" i="15"/>
  <c r="I49" i="15"/>
  <c r="G49" i="15"/>
  <c r="H49" i="15" s="1"/>
  <c r="D49" i="15"/>
  <c r="C49" i="15"/>
  <c r="U48" i="15"/>
  <c r="S48" i="15"/>
  <c r="T48" i="15" s="1"/>
  <c r="R48" i="15"/>
  <c r="Q48" i="15"/>
  <c r="O48" i="15"/>
  <c r="P48" i="15" s="1"/>
  <c r="N48" i="15"/>
  <c r="M48" i="15"/>
  <c r="K48" i="15"/>
  <c r="L48" i="15" s="1"/>
  <c r="J48" i="15"/>
  <c r="I48" i="15"/>
  <c r="G48" i="15"/>
  <c r="H48" i="15" s="1"/>
  <c r="D48" i="15"/>
  <c r="U47" i="15"/>
  <c r="S47" i="15"/>
  <c r="T47" i="15" s="1"/>
  <c r="R47" i="15"/>
  <c r="Q47" i="15"/>
  <c r="O47" i="15"/>
  <c r="P47" i="15" s="1"/>
  <c r="N47" i="15"/>
  <c r="M47" i="15"/>
  <c r="K47" i="15"/>
  <c r="L47" i="15" s="1"/>
  <c r="J47" i="15"/>
  <c r="I47" i="15"/>
  <c r="G47" i="15"/>
  <c r="H47" i="15" s="1"/>
  <c r="D47" i="15"/>
  <c r="U46" i="15"/>
  <c r="S46" i="15"/>
  <c r="T46" i="15" s="1"/>
  <c r="R46" i="15"/>
  <c r="Q46" i="15"/>
  <c r="O46" i="15"/>
  <c r="P46" i="15" s="1"/>
  <c r="N46" i="15"/>
  <c r="M46" i="15"/>
  <c r="K46" i="15"/>
  <c r="L46" i="15" s="1"/>
  <c r="J46" i="15"/>
  <c r="I46" i="15"/>
  <c r="G46" i="15"/>
  <c r="H46" i="15" s="1"/>
  <c r="D46" i="15"/>
  <c r="C46" i="15"/>
  <c r="U44" i="15"/>
  <c r="S44" i="15"/>
  <c r="T44" i="15" s="1"/>
  <c r="R44" i="15"/>
  <c r="Q44" i="15"/>
  <c r="O44" i="15"/>
  <c r="P44" i="15" s="1"/>
  <c r="N44" i="15"/>
  <c r="M44" i="15"/>
  <c r="K44" i="15"/>
  <c r="L44" i="15" s="1"/>
  <c r="J44" i="15"/>
  <c r="I44" i="15"/>
  <c r="G44" i="15"/>
  <c r="H44" i="15" s="1"/>
  <c r="D44" i="15"/>
  <c r="C44" i="15"/>
  <c r="U39" i="15"/>
  <c r="Q39" i="15"/>
  <c r="M39" i="15"/>
  <c r="I39" i="15"/>
  <c r="E39" i="15"/>
  <c r="D39" i="15"/>
  <c r="C39" i="15"/>
  <c r="U38" i="15"/>
  <c r="Q38" i="15"/>
  <c r="M38" i="15"/>
  <c r="I38" i="15"/>
  <c r="E38" i="15"/>
  <c r="D38" i="15"/>
  <c r="C38" i="15"/>
  <c r="U35" i="15"/>
  <c r="Q35" i="15"/>
  <c r="M35" i="15"/>
  <c r="I35" i="15"/>
  <c r="E35" i="15"/>
  <c r="D35" i="15"/>
  <c r="C35" i="15"/>
  <c r="Q24" i="15"/>
  <c r="M24" i="15"/>
  <c r="I24" i="15"/>
  <c r="E24" i="15"/>
  <c r="D24" i="15"/>
  <c r="C24" i="15"/>
  <c r="U16" i="15"/>
  <c r="Q16" i="15"/>
  <c r="M16" i="15"/>
  <c r="I16" i="15"/>
  <c r="E16" i="15"/>
  <c r="D16" i="15"/>
  <c r="C16" i="15"/>
  <c r="U15" i="15"/>
  <c r="Q15" i="15"/>
  <c r="M15" i="15"/>
  <c r="I15" i="15"/>
  <c r="E15" i="15"/>
  <c r="D15" i="15"/>
  <c r="C15" i="15"/>
  <c r="U14" i="15"/>
  <c r="Q14" i="15"/>
  <c r="M14" i="15"/>
  <c r="I14" i="15"/>
  <c r="E14" i="15"/>
  <c r="D14" i="15"/>
  <c r="C14" i="15"/>
  <c r="U13" i="15"/>
  <c r="Q13" i="15"/>
  <c r="M13" i="15"/>
  <c r="I13" i="15"/>
  <c r="E13" i="15"/>
  <c r="D13" i="15"/>
  <c r="C13" i="15"/>
  <c r="U12" i="15"/>
  <c r="Q12" i="15"/>
  <c r="Q31" i="15" s="1"/>
  <c r="Q33" i="15" s="1"/>
  <c r="M12" i="15"/>
  <c r="M31" i="15" s="1"/>
  <c r="M33" i="15" s="1"/>
  <c r="I12" i="15"/>
  <c r="E12" i="15"/>
  <c r="E31" i="15" s="1"/>
  <c r="E33" i="15" s="1"/>
  <c r="D12" i="15"/>
  <c r="D31" i="15" s="1"/>
  <c r="D33" i="15" s="1"/>
  <c r="C12" i="15"/>
  <c r="C31" i="15" s="1"/>
  <c r="C33" i="15" s="1"/>
  <c r="U5" i="15"/>
  <c r="U8" i="15" s="1"/>
  <c r="Q5" i="15"/>
  <c r="Q8" i="15" s="1"/>
  <c r="Q7" i="15" s="1"/>
  <c r="M5" i="15"/>
  <c r="M8" i="15" s="1"/>
  <c r="M7" i="15" s="1"/>
  <c r="I5" i="15"/>
  <c r="I8" i="15" s="1"/>
  <c r="I7" i="15" s="1"/>
  <c r="E5" i="15"/>
  <c r="E8" i="15" s="1"/>
  <c r="E7" i="15" s="1"/>
  <c r="D5" i="15"/>
  <c r="D8" i="15" s="1"/>
  <c r="D7" i="15" s="1"/>
  <c r="C5" i="15"/>
  <c r="C8" i="15" s="1"/>
  <c r="C7" i="15" s="1"/>
  <c r="M48" i="11"/>
  <c r="N48" i="11"/>
  <c r="O48" i="11"/>
  <c r="P48" i="11"/>
  <c r="Q48" i="11"/>
  <c r="U31" i="15" l="1"/>
  <c r="U33" i="15" s="1"/>
  <c r="U23" i="15"/>
  <c r="R41" i="11"/>
  <c r="W37" i="15"/>
  <c r="X19" i="15"/>
  <c r="C4" i="13"/>
  <c r="N4" i="13"/>
  <c r="N24" i="13"/>
  <c r="T36" i="13"/>
  <c r="X18" i="15"/>
  <c r="W8" i="15"/>
  <c r="W9" i="15" s="1"/>
  <c r="X9" i="15" s="1"/>
  <c r="S36" i="13"/>
  <c r="S41" i="11"/>
  <c r="W35" i="15"/>
  <c r="S31" i="11"/>
  <c r="S33" i="11" s="1"/>
  <c r="S11" i="11"/>
  <c r="T4" i="13"/>
  <c r="J36" i="13"/>
  <c r="U7" i="15"/>
  <c r="C24" i="13"/>
  <c r="S24" i="15"/>
  <c r="T24" i="15" s="1"/>
  <c r="T9" i="15"/>
  <c r="H24" i="13"/>
  <c r="N36" i="13"/>
  <c r="D8" i="13"/>
  <c r="I24" i="13"/>
  <c r="P36" i="13"/>
  <c r="J24" i="13"/>
  <c r="L24" i="13"/>
  <c r="B4" i="13"/>
  <c r="B24" i="13"/>
  <c r="M4" i="13"/>
  <c r="M24" i="13"/>
  <c r="D24" i="13"/>
  <c r="L36" i="13"/>
  <c r="P24" i="13"/>
  <c r="E24" i="13"/>
  <c r="F24" i="13"/>
  <c r="O17" i="13"/>
  <c r="O28" i="13"/>
  <c r="O37" i="13"/>
  <c r="M36" i="13"/>
  <c r="O46" i="13"/>
  <c r="O59" i="13"/>
  <c r="R27" i="11"/>
  <c r="H18" i="15"/>
  <c r="L17" i="15"/>
  <c r="L20" i="15"/>
  <c r="L21" i="15"/>
  <c r="T18" i="15"/>
  <c r="P21" i="15"/>
  <c r="T25" i="15"/>
  <c r="P25" i="15"/>
  <c r="L25" i="15"/>
  <c r="H20" i="15"/>
  <c r="P24" i="15"/>
  <c r="T17" i="15"/>
  <c r="H19" i="15"/>
  <c r="L24" i="15"/>
  <c r="P17" i="15"/>
  <c r="P18" i="15"/>
  <c r="T19" i="15"/>
  <c r="H17" i="15"/>
  <c r="L18" i="15"/>
  <c r="P19" i="15"/>
  <c r="T20" i="15"/>
  <c r="L19" i="15"/>
  <c r="P20" i="15"/>
  <c r="T21" i="15"/>
  <c r="H9" i="15"/>
  <c r="L9" i="15"/>
  <c r="P9" i="15"/>
  <c r="H4" i="13"/>
  <c r="J4" i="13"/>
  <c r="H8" i="13"/>
  <c r="L4" i="13"/>
  <c r="T8" i="13"/>
  <c r="I8" i="13"/>
  <c r="D4" i="13"/>
  <c r="J8" i="13"/>
  <c r="B8" i="13"/>
  <c r="L8" i="13"/>
  <c r="P4" i="13"/>
  <c r="E4" i="13"/>
  <c r="C8" i="13"/>
  <c r="C22" i="13" s="1"/>
  <c r="F4" i="13"/>
  <c r="O9" i="13"/>
  <c r="M8" i="13"/>
  <c r="S4" i="13"/>
  <c r="S22" i="13" s="1"/>
  <c r="N8" i="13"/>
  <c r="T24" i="13"/>
  <c r="E8" i="13"/>
  <c r="I4" i="13"/>
  <c r="P8" i="13"/>
  <c r="F8" i="13"/>
  <c r="G12" i="13"/>
  <c r="G20" i="13"/>
  <c r="G31" i="13"/>
  <c r="G40" i="13"/>
  <c r="G52" i="13"/>
  <c r="G62" i="13"/>
  <c r="K9" i="13"/>
  <c r="K17" i="13"/>
  <c r="K28" i="13"/>
  <c r="K37" i="13"/>
  <c r="O5" i="13"/>
  <c r="O14" i="13"/>
  <c r="O25" i="13"/>
  <c r="O33" i="13"/>
  <c r="O43" i="13"/>
  <c r="O56" i="13"/>
  <c r="O64" i="13"/>
  <c r="K46" i="13"/>
  <c r="K59" i="13"/>
  <c r="O10" i="13"/>
  <c r="O18" i="13"/>
  <c r="O29" i="13"/>
  <c r="O12" i="13"/>
  <c r="G11" i="13"/>
  <c r="G19" i="13"/>
  <c r="G30" i="13"/>
  <c r="G39" i="13"/>
  <c r="G51" i="13"/>
  <c r="G61" i="13"/>
  <c r="K7" i="13"/>
  <c r="K16" i="13"/>
  <c r="K27" i="13"/>
  <c r="K35" i="13"/>
  <c r="K45" i="13"/>
  <c r="K58" i="13"/>
  <c r="O13" i="13"/>
  <c r="O21" i="13"/>
  <c r="O32" i="13"/>
  <c r="O41" i="13"/>
  <c r="O53" i="13"/>
  <c r="O63" i="13"/>
  <c r="G13" i="13"/>
  <c r="G21" i="13"/>
  <c r="G32" i="13"/>
  <c r="G41" i="13"/>
  <c r="G53" i="13"/>
  <c r="G63" i="13"/>
  <c r="K10" i="13"/>
  <c r="K18" i="13"/>
  <c r="K29" i="13"/>
  <c r="K38" i="13"/>
  <c r="K50" i="13"/>
  <c r="K60" i="13"/>
  <c r="O6" i="13"/>
  <c r="O15" i="13"/>
  <c r="O26" i="13"/>
  <c r="O34" i="13"/>
  <c r="O44" i="13"/>
  <c r="O57" i="13"/>
  <c r="G14" i="13"/>
  <c r="G33" i="13"/>
  <c r="G43" i="13"/>
  <c r="G56" i="13"/>
  <c r="G64" i="13"/>
  <c r="K11" i="13"/>
  <c r="K19" i="13"/>
  <c r="K30" i="13"/>
  <c r="K39" i="13"/>
  <c r="K51" i="13"/>
  <c r="K61" i="13"/>
  <c r="O7" i="13"/>
  <c r="O16" i="13"/>
  <c r="O27" i="13"/>
  <c r="O35" i="13"/>
  <c r="O45" i="13"/>
  <c r="O58" i="13"/>
  <c r="G25" i="13"/>
  <c r="G6" i="13"/>
  <c r="G15" i="13"/>
  <c r="G26" i="13"/>
  <c r="G34" i="13"/>
  <c r="G44" i="13"/>
  <c r="G57" i="13"/>
  <c r="K12" i="13"/>
  <c r="K20" i="13"/>
  <c r="K31" i="13"/>
  <c r="K40" i="13"/>
  <c r="K52" i="13"/>
  <c r="K62" i="13"/>
  <c r="G7" i="13"/>
  <c r="G16" i="13"/>
  <c r="G27" i="13"/>
  <c r="G35" i="13"/>
  <c r="G45" i="13"/>
  <c r="G58" i="13"/>
  <c r="K13" i="13"/>
  <c r="K21" i="13"/>
  <c r="K32" i="13"/>
  <c r="K41" i="13"/>
  <c r="K53" i="13"/>
  <c r="K63" i="13"/>
  <c r="O38" i="13"/>
  <c r="O50" i="13"/>
  <c r="O60" i="13"/>
  <c r="G5" i="13"/>
  <c r="G9" i="13"/>
  <c r="G17" i="13"/>
  <c r="G28" i="13"/>
  <c r="G37" i="13"/>
  <c r="G46" i="13"/>
  <c r="G59" i="13"/>
  <c r="K5" i="13"/>
  <c r="K14" i="13"/>
  <c r="K25" i="13"/>
  <c r="K33" i="13"/>
  <c r="K43" i="13"/>
  <c r="K56" i="13"/>
  <c r="K64" i="13"/>
  <c r="O11" i="13"/>
  <c r="O19" i="13"/>
  <c r="O30" i="13"/>
  <c r="O39" i="13"/>
  <c r="O51" i="13"/>
  <c r="O61" i="13"/>
  <c r="G10" i="13"/>
  <c r="G18" i="13"/>
  <c r="G29" i="13"/>
  <c r="G38" i="13"/>
  <c r="G50" i="13"/>
  <c r="G60" i="13"/>
  <c r="K6" i="13"/>
  <c r="K15" i="13"/>
  <c r="K26" i="13"/>
  <c r="K34" i="13"/>
  <c r="K44" i="13"/>
  <c r="K57" i="13"/>
  <c r="O20" i="13"/>
  <c r="O31" i="13"/>
  <c r="O40" i="13"/>
  <c r="O52" i="13"/>
  <c r="O62" i="13"/>
  <c r="I43" i="15"/>
  <c r="U43" i="15"/>
  <c r="C43" i="15"/>
  <c r="Q43" i="15"/>
  <c r="G43" i="15"/>
  <c r="H43" i="15" s="1"/>
  <c r="R43" i="15"/>
  <c r="S43" i="15"/>
  <c r="Q37" i="15"/>
  <c r="Q41" i="15" s="1"/>
  <c r="U37" i="15"/>
  <c r="U41" i="15" s="1"/>
  <c r="J43" i="15"/>
  <c r="C37" i="15"/>
  <c r="C41" i="15" s="1"/>
  <c r="K43" i="15"/>
  <c r="L43" i="15" s="1"/>
  <c r="D37" i="15"/>
  <c r="D41" i="15" s="1"/>
  <c r="N43" i="15"/>
  <c r="M11" i="15"/>
  <c r="M27" i="15" s="1"/>
  <c r="I37" i="15"/>
  <c r="I41" i="15" s="1"/>
  <c r="M43" i="15"/>
  <c r="E37" i="15"/>
  <c r="E41" i="15" s="1"/>
  <c r="O43" i="15"/>
  <c r="P43" i="15" s="1"/>
  <c r="D43" i="15"/>
  <c r="C11" i="15"/>
  <c r="C27" i="15" s="1"/>
  <c r="I11" i="15"/>
  <c r="I23" i="15" s="1"/>
  <c r="I29" i="15" s="1"/>
  <c r="D11" i="15"/>
  <c r="D27" i="15" s="1"/>
  <c r="E11" i="15"/>
  <c r="E27" i="15" s="1"/>
  <c r="M37" i="15"/>
  <c r="M41" i="15" s="1"/>
  <c r="Q11" i="15"/>
  <c r="I31" i="15"/>
  <c r="I33" i="15" s="1"/>
  <c r="H49" i="11"/>
  <c r="I49" i="11"/>
  <c r="J49" i="11"/>
  <c r="K49" i="11"/>
  <c r="L49" i="11"/>
  <c r="M49" i="11"/>
  <c r="N49" i="11"/>
  <c r="O49" i="11"/>
  <c r="P49" i="11"/>
  <c r="Q49" i="11"/>
  <c r="G49" i="11"/>
  <c r="D49" i="11"/>
  <c r="C49" i="11"/>
  <c r="L48" i="11"/>
  <c r="K48" i="11"/>
  <c r="J48" i="11"/>
  <c r="I48" i="11"/>
  <c r="H48" i="11"/>
  <c r="G48" i="11"/>
  <c r="D48" i="11"/>
  <c r="Q47" i="11"/>
  <c r="P47" i="11"/>
  <c r="O47" i="11"/>
  <c r="N47" i="11"/>
  <c r="M47" i="11"/>
  <c r="L47" i="11"/>
  <c r="K47" i="11"/>
  <c r="J47" i="11"/>
  <c r="I47" i="11"/>
  <c r="H47" i="11"/>
  <c r="G47" i="11"/>
  <c r="D47" i="11"/>
  <c r="Q46" i="11"/>
  <c r="P46" i="11"/>
  <c r="O46" i="11"/>
  <c r="N46" i="11"/>
  <c r="M46" i="11"/>
  <c r="L46" i="11"/>
  <c r="K46" i="11"/>
  <c r="J46" i="11"/>
  <c r="I46" i="11"/>
  <c r="H46" i="11"/>
  <c r="G46" i="11"/>
  <c r="D46" i="11"/>
  <c r="C46" i="11"/>
  <c r="Q44" i="11"/>
  <c r="P44" i="11"/>
  <c r="O44" i="11"/>
  <c r="N44" i="11"/>
  <c r="M44" i="11"/>
  <c r="L44" i="11"/>
  <c r="K44" i="11"/>
  <c r="J44" i="11"/>
  <c r="I44" i="11"/>
  <c r="H44" i="11"/>
  <c r="G44" i="11"/>
  <c r="D44" i="11"/>
  <c r="C44" i="11"/>
  <c r="Q39" i="11"/>
  <c r="V39" i="15" s="1"/>
  <c r="X39" i="15" s="1"/>
  <c r="P39" i="11"/>
  <c r="O39" i="11"/>
  <c r="N39" i="11"/>
  <c r="M39" i="11"/>
  <c r="L39" i="11"/>
  <c r="K39" i="11"/>
  <c r="J39" i="11"/>
  <c r="I39" i="11"/>
  <c r="H39" i="11"/>
  <c r="G39" i="11"/>
  <c r="F39" i="11"/>
  <c r="E39" i="11"/>
  <c r="D39" i="11"/>
  <c r="C39" i="11"/>
  <c r="D38" i="11"/>
  <c r="E38" i="11"/>
  <c r="F38" i="11"/>
  <c r="G38" i="11"/>
  <c r="G37" i="11" s="1"/>
  <c r="H38" i="11"/>
  <c r="I38" i="11"/>
  <c r="J38" i="15" s="1"/>
  <c r="J38" i="11"/>
  <c r="K38" i="11"/>
  <c r="L38" i="11"/>
  <c r="M38" i="11"/>
  <c r="N38" i="11"/>
  <c r="O38" i="11"/>
  <c r="P38" i="11"/>
  <c r="Q38" i="11"/>
  <c r="V38" i="15" s="1"/>
  <c r="X38" i="15" s="1"/>
  <c r="C38" i="11"/>
  <c r="Q35" i="11"/>
  <c r="V35" i="15" s="1"/>
  <c r="P35" i="11"/>
  <c r="O35" i="11"/>
  <c r="N35" i="11"/>
  <c r="M35" i="11"/>
  <c r="L35" i="11"/>
  <c r="K35" i="11"/>
  <c r="J35" i="11"/>
  <c r="I35" i="11"/>
  <c r="H35" i="11"/>
  <c r="G35" i="11"/>
  <c r="F35" i="11"/>
  <c r="E35" i="11"/>
  <c r="D35" i="11"/>
  <c r="C35" i="11"/>
  <c r="Q24" i="11"/>
  <c r="P24" i="11"/>
  <c r="O24" i="11"/>
  <c r="N24" i="11"/>
  <c r="M24" i="11"/>
  <c r="L24" i="11"/>
  <c r="K24" i="11"/>
  <c r="J24" i="11"/>
  <c r="I24" i="11"/>
  <c r="H24" i="11"/>
  <c r="G24" i="11"/>
  <c r="F24" i="11"/>
  <c r="F24" i="15" s="1"/>
  <c r="H24" i="15" s="1"/>
  <c r="E24" i="11"/>
  <c r="D24" i="11"/>
  <c r="C24" i="11"/>
  <c r="Q16" i="11"/>
  <c r="V16" i="15" s="1"/>
  <c r="X16" i="15" s="1"/>
  <c r="P16" i="11"/>
  <c r="O16" i="11"/>
  <c r="N16" i="11"/>
  <c r="M16" i="11"/>
  <c r="L16" i="11"/>
  <c r="K16" i="11"/>
  <c r="J16" i="11"/>
  <c r="I16" i="11"/>
  <c r="H16" i="11"/>
  <c r="G16" i="11"/>
  <c r="F16" i="11"/>
  <c r="E16" i="11"/>
  <c r="D16" i="11"/>
  <c r="C16" i="11"/>
  <c r="D15" i="11"/>
  <c r="E15" i="11"/>
  <c r="F15" i="11"/>
  <c r="G15" i="11"/>
  <c r="H15" i="11"/>
  <c r="I15" i="11"/>
  <c r="J15" i="11"/>
  <c r="K15" i="11"/>
  <c r="L15" i="11"/>
  <c r="M15" i="11"/>
  <c r="N15" i="11"/>
  <c r="O15" i="11"/>
  <c r="P15" i="11"/>
  <c r="Q15" i="11"/>
  <c r="V15" i="15" s="1"/>
  <c r="X15" i="15" s="1"/>
  <c r="C15" i="11"/>
  <c r="Q14" i="11"/>
  <c r="V14" i="15" s="1"/>
  <c r="X14" i="15" s="1"/>
  <c r="P14" i="11"/>
  <c r="O14" i="11"/>
  <c r="N14" i="11"/>
  <c r="M14" i="11"/>
  <c r="L14" i="11"/>
  <c r="K14" i="11"/>
  <c r="J14" i="11"/>
  <c r="I14" i="11"/>
  <c r="H14" i="11"/>
  <c r="G14" i="11"/>
  <c r="F14" i="11"/>
  <c r="E14" i="11"/>
  <c r="D14" i="11"/>
  <c r="C14" i="11"/>
  <c r="D13" i="11"/>
  <c r="E13" i="11"/>
  <c r="F13" i="11"/>
  <c r="G13" i="11"/>
  <c r="H13" i="11"/>
  <c r="I13" i="11"/>
  <c r="J13" i="11"/>
  <c r="K13" i="11"/>
  <c r="L13" i="11"/>
  <c r="M13" i="11"/>
  <c r="N13" i="11"/>
  <c r="O13" i="11"/>
  <c r="P13" i="11"/>
  <c r="Q13" i="11"/>
  <c r="V13" i="15" s="1"/>
  <c r="X13" i="15" s="1"/>
  <c r="C13" i="11"/>
  <c r="D12" i="11"/>
  <c r="D31" i="11" s="1"/>
  <c r="E12" i="11"/>
  <c r="E31" i="11" s="1"/>
  <c r="F12" i="11"/>
  <c r="G12" i="11"/>
  <c r="H12" i="11"/>
  <c r="H31" i="11" s="1"/>
  <c r="I12" i="11"/>
  <c r="J12" i="11"/>
  <c r="K12" i="11"/>
  <c r="K31" i="11" s="1"/>
  <c r="L12" i="11"/>
  <c r="M12" i="11"/>
  <c r="N12" i="11"/>
  <c r="N31" i="11" s="1"/>
  <c r="O12" i="11"/>
  <c r="P12" i="11"/>
  <c r="Q12" i="11"/>
  <c r="C12" i="11"/>
  <c r="C31" i="11" s="1"/>
  <c r="Q5" i="11"/>
  <c r="V5" i="15" s="1"/>
  <c r="X5" i="15" s="1"/>
  <c r="P5" i="11"/>
  <c r="O5" i="11"/>
  <c r="N5" i="11"/>
  <c r="N8" i="11" s="1"/>
  <c r="N7" i="11" s="1"/>
  <c r="M5" i="11"/>
  <c r="L5" i="11"/>
  <c r="K5" i="11"/>
  <c r="K8" i="11" s="1"/>
  <c r="K7" i="11" s="1"/>
  <c r="J5" i="11"/>
  <c r="I5" i="11"/>
  <c r="H5" i="11"/>
  <c r="H8" i="11" s="1"/>
  <c r="H7" i="11" s="1"/>
  <c r="G5" i="11"/>
  <c r="F5" i="11"/>
  <c r="E5" i="11"/>
  <c r="E8" i="11" s="1"/>
  <c r="E7" i="11" s="1"/>
  <c r="D5" i="11"/>
  <c r="D8" i="11" s="1"/>
  <c r="D7" i="11" s="1"/>
  <c r="C5" i="11"/>
  <c r="C8" i="11" s="1"/>
  <c r="C7" i="11" s="1"/>
  <c r="S23" i="11" l="1"/>
  <c r="Q11" i="11"/>
  <c r="T51" i="11" s="1"/>
  <c r="Y51" i="15" s="1"/>
  <c r="S47" i="13"/>
  <c r="C47" i="13"/>
  <c r="T22" i="13"/>
  <c r="T47" i="13" s="1"/>
  <c r="N22" i="13"/>
  <c r="N47" i="13" s="1"/>
  <c r="H22" i="13"/>
  <c r="H47" i="13" s="1"/>
  <c r="T43" i="15"/>
  <c r="X35" i="15"/>
  <c r="W41" i="15"/>
  <c r="S51" i="11"/>
  <c r="S27" i="11"/>
  <c r="S29" i="11"/>
  <c r="W11" i="15"/>
  <c r="W27" i="15" s="1"/>
  <c r="W31" i="15"/>
  <c r="W33" i="15" s="1"/>
  <c r="M22" i="13"/>
  <c r="M47" i="13" s="1"/>
  <c r="B22" i="13"/>
  <c r="B47" i="13" s="1"/>
  <c r="D22" i="13"/>
  <c r="D47" i="13" s="1"/>
  <c r="P22" i="13"/>
  <c r="P47" i="13" s="1"/>
  <c r="G24" i="13"/>
  <c r="O24" i="13"/>
  <c r="J22" i="13"/>
  <c r="J47" i="13" s="1"/>
  <c r="K24" i="13"/>
  <c r="G8" i="13"/>
  <c r="O4" i="13"/>
  <c r="O36" i="13"/>
  <c r="K36" i="13"/>
  <c r="Q31" i="11"/>
  <c r="Q33" i="11" s="1"/>
  <c r="V12" i="15"/>
  <c r="R29" i="11"/>
  <c r="U27" i="15"/>
  <c r="U29" i="15"/>
  <c r="V8" i="15"/>
  <c r="X8" i="15" s="1"/>
  <c r="F38" i="15"/>
  <c r="S38" i="15"/>
  <c r="R38" i="15"/>
  <c r="S39" i="15"/>
  <c r="C37" i="11"/>
  <c r="C41" i="11" s="1"/>
  <c r="O38" i="15"/>
  <c r="K38" i="15"/>
  <c r="L38" i="15" s="1"/>
  <c r="O39" i="15"/>
  <c r="F39" i="15"/>
  <c r="R35" i="15"/>
  <c r="D37" i="11"/>
  <c r="D41" i="11" s="1"/>
  <c r="F35" i="15"/>
  <c r="G35" i="15"/>
  <c r="E37" i="11"/>
  <c r="E41" i="11" s="1"/>
  <c r="J35" i="15"/>
  <c r="G4" i="13"/>
  <c r="K4" i="13"/>
  <c r="O8" i="13"/>
  <c r="E22" i="13"/>
  <c r="E47" i="13" s="1"/>
  <c r="K8" i="13"/>
  <c r="F22" i="13"/>
  <c r="F47" i="13" s="1"/>
  <c r="L22" i="13"/>
  <c r="L47" i="13" s="1"/>
  <c r="I22" i="13"/>
  <c r="I47" i="13" s="1"/>
  <c r="S12" i="15"/>
  <c r="S31" i="15" s="1"/>
  <c r="S33" i="15" s="1"/>
  <c r="G13" i="15"/>
  <c r="R12" i="15"/>
  <c r="R31" i="15" s="1"/>
  <c r="R33" i="15" s="1"/>
  <c r="J13" i="15"/>
  <c r="R15" i="15"/>
  <c r="F13" i="15"/>
  <c r="O15" i="15"/>
  <c r="F12" i="15"/>
  <c r="F31" i="15" s="1"/>
  <c r="F33" i="15" s="1"/>
  <c r="Q8" i="11"/>
  <c r="Q7" i="11" s="1"/>
  <c r="V7" i="15" s="1"/>
  <c r="X7" i="15" s="1"/>
  <c r="D43" i="11"/>
  <c r="N39" i="15"/>
  <c r="R39" i="15"/>
  <c r="R37" i="15" s="1"/>
  <c r="K35" i="15"/>
  <c r="N35" i="15"/>
  <c r="N38" i="15"/>
  <c r="O35" i="15"/>
  <c r="G39" i="15"/>
  <c r="G41" i="11"/>
  <c r="S35" i="15"/>
  <c r="J39" i="15"/>
  <c r="J37" i="15" s="1"/>
  <c r="F37" i="11"/>
  <c r="F41" i="11" s="1"/>
  <c r="G38" i="15"/>
  <c r="K39" i="15"/>
  <c r="N15" i="15"/>
  <c r="S13" i="15"/>
  <c r="K15" i="15"/>
  <c r="O13" i="15"/>
  <c r="G15" i="15"/>
  <c r="N13" i="15"/>
  <c r="F15" i="15"/>
  <c r="G12" i="15"/>
  <c r="G31" i="15" s="1"/>
  <c r="G33" i="15" s="1"/>
  <c r="K13" i="15"/>
  <c r="S15" i="15"/>
  <c r="S14" i="15"/>
  <c r="K16" i="15"/>
  <c r="P31" i="11"/>
  <c r="P33" i="11" s="1"/>
  <c r="F5" i="15"/>
  <c r="O31" i="11"/>
  <c r="G5" i="15"/>
  <c r="J31" i="11"/>
  <c r="J33" i="11" s="1"/>
  <c r="K12" i="15"/>
  <c r="I31" i="11"/>
  <c r="J12" i="15"/>
  <c r="J31" i="15" s="1"/>
  <c r="J33" i="15" s="1"/>
  <c r="F14" i="15"/>
  <c r="N16" i="15"/>
  <c r="I8" i="11"/>
  <c r="J5" i="15"/>
  <c r="F8" i="11"/>
  <c r="G14" i="15"/>
  <c r="O16" i="15"/>
  <c r="J8" i="11"/>
  <c r="K5" i="15"/>
  <c r="G8" i="11"/>
  <c r="G31" i="11"/>
  <c r="J14" i="15"/>
  <c r="C11" i="11"/>
  <c r="R16" i="15"/>
  <c r="F31" i="11"/>
  <c r="L8" i="11"/>
  <c r="N5" i="15"/>
  <c r="K14" i="15"/>
  <c r="S16" i="15"/>
  <c r="M8" i="11"/>
  <c r="O5" i="15"/>
  <c r="E11" i="11"/>
  <c r="E27" i="11" s="1"/>
  <c r="N14" i="15"/>
  <c r="F11" i="11"/>
  <c r="F23" i="11" s="1"/>
  <c r="F16" i="15"/>
  <c r="O8" i="11"/>
  <c r="R8" i="15" s="1"/>
  <c r="R5" i="15"/>
  <c r="O14" i="15"/>
  <c r="G11" i="11"/>
  <c r="G16" i="15"/>
  <c r="P8" i="11"/>
  <c r="S5" i="15"/>
  <c r="M31" i="11"/>
  <c r="O12" i="15"/>
  <c r="H11" i="11"/>
  <c r="H23" i="11" s="1"/>
  <c r="H29" i="11" s="1"/>
  <c r="L31" i="11"/>
  <c r="N12" i="15"/>
  <c r="N31" i="15" s="1"/>
  <c r="N33" i="15" s="1"/>
  <c r="R13" i="15"/>
  <c r="R14" i="15"/>
  <c r="J15" i="15"/>
  <c r="I11" i="11"/>
  <c r="I27" i="11" s="1"/>
  <c r="J16" i="15"/>
  <c r="M23" i="15"/>
  <c r="M29" i="15" s="1"/>
  <c r="D23" i="15"/>
  <c r="D29" i="15" s="1"/>
  <c r="E23" i="15"/>
  <c r="E29" i="15" s="1"/>
  <c r="I27" i="15"/>
  <c r="D51" i="15"/>
  <c r="C51" i="15"/>
  <c r="C23" i="15"/>
  <c r="C29" i="15" s="1"/>
  <c r="Q23" i="15"/>
  <c r="Q29" i="15" s="1"/>
  <c r="Q27" i="15"/>
  <c r="P37" i="11"/>
  <c r="P41" i="11" s="1"/>
  <c r="M43" i="11"/>
  <c r="L37" i="11"/>
  <c r="L41" i="11" s="1"/>
  <c r="I37" i="11"/>
  <c r="I41" i="11" s="1"/>
  <c r="J43" i="11"/>
  <c r="K37" i="11"/>
  <c r="K41" i="11" s="1"/>
  <c r="J37" i="11"/>
  <c r="J41" i="11" s="1"/>
  <c r="Q43" i="11"/>
  <c r="K43" i="11"/>
  <c r="G43" i="11"/>
  <c r="C43" i="11"/>
  <c r="H43" i="11"/>
  <c r="I43" i="11"/>
  <c r="N43" i="11"/>
  <c r="L43" i="11"/>
  <c r="H37" i="11"/>
  <c r="H41" i="11" s="1"/>
  <c r="N37" i="11"/>
  <c r="N41" i="11" s="1"/>
  <c r="M37" i="11"/>
  <c r="M41" i="11" s="1"/>
  <c r="K11" i="11"/>
  <c r="K23" i="11" s="1"/>
  <c r="K29" i="11" s="1"/>
  <c r="J11" i="11"/>
  <c r="D11" i="11"/>
  <c r="L11" i="11"/>
  <c r="P11" i="11"/>
  <c r="M11" i="11"/>
  <c r="N11" i="11"/>
  <c r="O11" i="11"/>
  <c r="P43" i="11"/>
  <c r="O43" i="11"/>
  <c r="O37" i="11"/>
  <c r="O41" i="11" s="1"/>
  <c r="Q37" i="11"/>
  <c r="S37" i="15" l="1"/>
  <c r="S41" i="15" s="1"/>
  <c r="R41" i="15"/>
  <c r="Q41" i="11"/>
  <c r="V37" i="15"/>
  <c r="G22" i="13"/>
  <c r="G47" i="13" s="1"/>
  <c r="K22" i="13"/>
  <c r="K47" i="13" s="1"/>
  <c r="V31" i="15"/>
  <c r="V33" i="15" s="1"/>
  <c r="X12" i="15"/>
  <c r="W23" i="15"/>
  <c r="F37" i="15"/>
  <c r="F41" i="15" s="1"/>
  <c r="R51" i="11"/>
  <c r="T38" i="15"/>
  <c r="O22" i="13"/>
  <c r="O47" i="13" s="1"/>
  <c r="Q27" i="11"/>
  <c r="V11" i="15"/>
  <c r="V23" i="15" s="1"/>
  <c r="P15" i="15"/>
  <c r="P39" i="15"/>
  <c r="T39" i="15"/>
  <c r="J41" i="15"/>
  <c r="O37" i="15"/>
  <c r="O41" i="15" s="1"/>
  <c r="H39" i="15"/>
  <c r="N37" i="15"/>
  <c r="T35" i="15"/>
  <c r="L39" i="15"/>
  <c r="P38" i="15"/>
  <c r="H35" i="15"/>
  <c r="H13" i="15"/>
  <c r="T15" i="15"/>
  <c r="T12" i="15"/>
  <c r="T31" i="15" s="1"/>
  <c r="T33" i="15" s="1"/>
  <c r="L13" i="15"/>
  <c r="H15" i="15"/>
  <c r="G51" i="11"/>
  <c r="K37" i="15"/>
  <c r="L37" i="15" s="1"/>
  <c r="H38" i="15"/>
  <c r="G37" i="15"/>
  <c r="L35" i="15"/>
  <c r="P35" i="15"/>
  <c r="O7" i="11"/>
  <c r="R7" i="15" s="1"/>
  <c r="L15" i="15"/>
  <c r="T13" i="15"/>
  <c r="P13" i="15"/>
  <c r="T14" i="15"/>
  <c r="H12" i="15"/>
  <c r="H31" i="15" s="1"/>
  <c r="H33" i="15" s="1"/>
  <c r="P5" i="15"/>
  <c r="L16" i="15"/>
  <c r="H5" i="15"/>
  <c r="G27" i="11"/>
  <c r="F27" i="11"/>
  <c r="I23" i="11"/>
  <c r="T5" i="15"/>
  <c r="H51" i="11"/>
  <c r="F7" i="11"/>
  <c r="F7" i="15" s="1"/>
  <c r="F8" i="15"/>
  <c r="O23" i="11"/>
  <c r="R11" i="15"/>
  <c r="R23" i="15" s="1"/>
  <c r="C27" i="11"/>
  <c r="C23" i="11"/>
  <c r="C29" i="11" s="1"/>
  <c r="C51" i="11"/>
  <c r="I7" i="11"/>
  <c r="J7" i="15" s="1"/>
  <c r="J8" i="15"/>
  <c r="J11" i="15"/>
  <c r="J23" i="15" s="1"/>
  <c r="O31" i="15"/>
  <c r="O33" i="15" s="1"/>
  <c r="P12" i="15"/>
  <c r="P31" i="15" s="1"/>
  <c r="P33" i="15" s="1"/>
  <c r="F11" i="15"/>
  <c r="F27" i="15" s="1"/>
  <c r="S11" i="15"/>
  <c r="G11" i="15"/>
  <c r="G27" i="15" s="1"/>
  <c r="L27" i="11"/>
  <c r="N11" i="15"/>
  <c r="P7" i="11"/>
  <c r="S8" i="15"/>
  <c r="T8" i="15" s="1"/>
  <c r="D23" i="11"/>
  <c r="D29" i="11" s="1"/>
  <c r="D51" i="11"/>
  <c r="H16" i="15"/>
  <c r="M7" i="11"/>
  <c r="O8" i="15"/>
  <c r="G7" i="11"/>
  <c r="G8" i="15"/>
  <c r="K31" i="15"/>
  <c r="K33" i="15" s="1"/>
  <c r="L12" i="15"/>
  <c r="L31" i="15" s="1"/>
  <c r="L33" i="15" s="1"/>
  <c r="J23" i="11"/>
  <c r="K11" i="15"/>
  <c r="T16" i="15"/>
  <c r="L5" i="15"/>
  <c r="E23" i="11"/>
  <c r="E29" i="11" s="1"/>
  <c r="H27" i="11"/>
  <c r="P14" i="15"/>
  <c r="L14" i="15"/>
  <c r="J7" i="11"/>
  <c r="K8" i="15"/>
  <c r="P16" i="15"/>
  <c r="G23" i="11"/>
  <c r="D27" i="11"/>
  <c r="I51" i="11"/>
  <c r="L7" i="11"/>
  <c r="N7" i="15" s="1"/>
  <c r="N8" i="15"/>
  <c r="H14" i="15"/>
  <c r="M23" i="11"/>
  <c r="O11" i="15"/>
  <c r="O23" i="15" s="1"/>
  <c r="N51" i="11"/>
  <c r="P51" i="11"/>
  <c r="K51" i="11"/>
  <c r="O51" i="11"/>
  <c r="N23" i="11"/>
  <c r="N29" i="11" s="1"/>
  <c r="Q51" i="11"/>
  <c r="J51" i="11"/>
  <c r="J27" i="11"/>
  <c r="L51" i="11"/>
  <c r="M51" i="11"/>
  <c r="L23" i="11"/>
  <c r="K27" i="11"/>
  <c r="N27" i="11"/>
  <c r="M27" i="11"/>
  <c r="O27" i="11"/>
  <c r="Q23" i="11"/>
  <c r="P27" i="11"/>
  <c r="P23" i="11"/>
  <c r="T37" i="15" l="1"/>
  <c r="T41" i="15" s="1"/>
  <c r="P37" i="15"/>
  <c r="X37" i="15"/>
  <c r="X41" i="15" s="1"/>
  <c r="V41" i="15"/>
  <c r="X11" i="15"/>
  <c r="X27" i="15" s="1"/>
  <c r="X31" i="15"/>
  <c r="X33" i="15" s="1"/>
  <c r="S23" i="15"/>
  <c r="S51" i="15"/>
  <c r="T51" i="15" s="1"/>
  <c r="X23" i="15"/>
  <c r="X29" i="15" s="1"/>
  <c r="W29" i="15"/>
  <c r="V51" i="15"/>
  <c r="V27" i="15"/>
  <c r="W51" i="15"/>
  <c r="X51" i="15" s="1"/>
  <c r="Q29" i="11"/>
  <c r="V29" i="15"/>
  <c r="N41" i="15"/>
  <c r="P41" i="15" s="1"/>
  <c r="K41" i="15"/>
  <c r="L41" i="15" s="1"/>
  <c r="G41" i="15"/>
  <c r="H41" i="15" s="1"/>
  <c r="H37" i="15"/>
  <c r="O29" i="11"/>
  <c r="S7" i="15"/>
  <c r="T7" i="15" s="1"/>
  <c r="G7" i="15"/>
  <c r="H7" i="15" s="1"/>
  <c r="H8" i="15"/>
  <c r="J27" i="15"/>
  <c r="G29" i="11"/>
  <c r="M29" i="11"/>
  <c r="J29" i="11"/>
  <c r="I29" i="11"/>
  <c r="L29" i="11"/>
  <c r="P11" i="15"/>
  <c r="P27" i="15" s="1"/>
  <c r="J51" i="15"/>
  <c r="L11" i="15"/>
  <c r="L27" i="15" s="1"/>
  <c r="K27" i="15"/>
  <c r="K23" i="15"/>
  <c r="N23" i="15"/>
  <c r="N29" i="15" s="1"/>
  <c r="N27" i="15"/>
  <c r="N51" i="15"/>
  <c r="M51" i="15"/>
  <c r="G51" i="15"/>
  <c r="H51" i="15" s="1"/>
  <c r="H11" i="15"/>
  <c r="H27" i="15" s="1"/>
  <c r="R27" i="15"/>
  <c r="R29" i="15"/>
  <c r="P29" i="11"/>
  <c r="K51" i="15"/>
  <c r="L51" i="15" s="1"/>
  <c r="L8" i="15"/>
  <c r="T11" i="15"/>
  <c r="S27" i="15"/>
  <c r="U51" i="15"/>
  <c r="J29" i="15"/>
  <c r="K7" i="15"/>
  <c r="L7" i="15" s="1"/>
  <c r="P8" i="15"/>
  <c r="I51" i="15"/>
  <c r="O7" i="15"/>
  <c r="P7" i="15" s="1"/>
  <c r="F29" i="11"/>
  <c r="G23" i="15"/>
  <c r="F23" i="15"/>
  <c r="F29" i="15" s="1"/>
  <c r="R51" i="15"/>
  <c r="O51" i="15"/>
  <c r="P51" i="15" s="1"/>
  <c r="Q51" i="15"/>
  <c r="O27" i="15"/>
  <c r="T27" i="15" l="1"/>
  <c r="T23" i="15"/>
  <c r="O29" i="15"/>
  <c r="P23" i="15"/>
  <c r="P29" i="15" s="1"/>
  <c r="S29" i="15"/>
  <c r="T29" i="15"/>
  <c r="K29" i="15"/>
  <c r="L23" i="15"/>
  <c r="L29" i="15" s="1"/>
  <c r="G29" i="15"/>
  <c r="H23" i="15"/>
  <c r="H29" i="15" s="1"/>
</calcChain>
</file>

<file path=xl/sharedStrings.xml><?xml version="1.0" encoding="utf-8"?>
<sst xmlns="http://schemas.openxmlformats.org/spreadsheetml/2006/main" count="628" uniqueCount="251">
  <si>
    <t>Отчет о финансовом положении</t>
  </si>
  <si>
    <t>Отчет о движении денежных средств</t>
  </si>
  <si>
    <t xml:space="preserve">Ключевые финансовые показатели </t>
  </si>
  <si>
    <t xml:space="preserve">Ключевые операционные показатели </t>
  </si>
  <si>
    <t xml:space="preserve">Ограничение ответственности </t>
  </si>
  <si>
    <t>АКТИВЫ</t>
  </si>
  <si>
    <t>Внеоборотные активы</t>
  </si>
  <si>
    <t>Основные средства</t>
  </si>
  <si>
    <t>Нематериальные активы</t>
  </si>
  <si>
    <t>Прочие внеоборотные активы / Авансы поставщикам основных средств</t>
  </si>
  <si>
    <t>-</t>
  </si>
  <si>
    <t>Отложенные налоговые активы</t>
  </si>
  <si>
    <t>Долгосрочные финансовые вложения</t>
  </si>
  <si>
    <t>Итого внеоборотные активы</t>
  </si>
  <si>
    <t>Оборотные активы</t>
  </si>
  <si>
    <t>Запасы</t>
  </si>
  <si>
    <t>Торговая и прочая дебиторская задолженность</t>
  </si>
  <si>
    <t>Денежные средства и их эквиваленты</t>
  </si>
  <si>
    <t>Краткосрочные финансовые вложения</t>
  </si>
  <si>
    <t>Итого оборотные активы</t>
  </si>
  <si>
    <t>Итого активы</t>
  </si>
  <si>
    <t>СОБСТВЕННЫЙ КАПИТАЛ</t>
  </si>
  <si>
    <t>Уставный капитал</t>
  </si>
  <si>
    <t>Добавочный капитал</t>
  </si>
  <si>
    <t>Нераспределенная прибыль</t>
  </si>
  <si>
    <t>Резерв по платежам, основанным на акциях</t>
  </si>
  <si>
    <t>Резерв под пересчет в валюту представления</t>
  </si>
  <si>
    <t>Собственный капитал, причитающийся собственникам Компании</t>
  </si>
  <si>
    <t>Итого собственный капитал</t>
  </si>
  <si>
    <t>ОБЯЗАТЕЛЬСТВА</t>
  </si>
  <si>
    <t>Долгосрочные обязательства</t>
  </si>
  <si>
    <t xml:space="preserve">Кредиты и займы </t>
  </si>
  <si>
    <t xml:space="preserve">Обязательства по аренде </t>
  </si>
  <si>
    <t xml:space="preserve">Торговая и прочая кредиторская задолженность </t>
  </si>
  <si>
    <t>Отложенные налоговые обязательства</t>
  </si>
  <si>
    <t>Итого долгосрочные обязательства</t>
  </si>
  <si>
    <t>Краткосрочные обязательства</t>
  </si>
  <si>
    <t>Кредиты и займы</t>
  </si>
  <si>
    <t>Обязательства по аренде</t>
  </si>
  <si>
    <t>Торговая и прочая кредиторская задолженность</t>
  </si>
  <si>
    <t>Итого краткосрочные обязательства</t>
  </si>
  <si>
    <t>Итого обязательства</t>
  </si>
  <si>
    <t>Итого собственный капитал и обязательства</t>
  </si>
  <si>
    <t>Выручка</t>
  </si>
  <si>
    <t>Себестоимость продаж</t>
  </si>
  <si>
    <t>Валовая прибыль</t>
  </si>
  <si>
    <t>Коммерческие, общехозяйственные и административные расходы</t>
  </si>
  <si>
    <t>Прочие операционные доходы</t>
  </si>
  <si>
    <t>Прочие операционные расходы</t>
  </si>
  <si>
    <t>Финансовые доходы</t>
  </si>
  <si>
    <t>Финансовые расходы</t>
  </si>
  <si>
    <t>Текущий налог на прибыль</t>
  </si>
  <si>
    <t>Отложенный налог на прибыль</t>
  </si>
  <si>
    <t>Статьи, которые были или могут быть впоследствии раклассифицированы в состав прибыли или убытка</t>
  </si>
  <si>
    <t xml:space="preserve">Резерв под пересчет в валюту представления </t>
  </si>
  <si>
    <t>Денежные потоки от операционной деятельности</t>
  </si>
  <si>
    <t>Амортизация основных средств</t>
  </si>
  <si>
    <t>Убыток от выбытия основных средств</t>
  </si>
  <si>
    <t>Амортизация нематериальных активов</t>
  </si>
  <si>
    <t>Финансовые (доходы) / расходы, нетто</t>
  </si>
  <si>
    <t>Прибыль от курсовой разницы по операционной деятельности</t>
  </si>
  <si>
    <t>Прочие (доходы) / расходы</t>
  </si>
  <si>
    <t>Изменения:</t>
  </si>
  <si>
    <t>Проценты уплаченные</t>
  </si>
  <si>
    <t>Налог на прибыль уплаченный</t>
  </si>
  <si>
    <t>Чистый поток денежных средств от операционной деятельности</t>
  </si>
  <si>
    <t>Денежные потоки от инвестиционной деятельности</t>
  </si>
  <si>
    <t>Приобретение основных средств</t>
  </si>
  <si>
    <t>Приобретение нематериальных активов</t>
  </si>
  <si>
    <t>Приобретение дочерних компаний за вычетом имеющихся у них денежных средств</t>
  </si>
  <si>
    <t>Выдача займа</t>
  </si>
  <si>
    <t>Погашение займа</t>
  </si>
  <si>
    <t>Размещение депозитов на срок более трех месяцев</t>
  </si>
  <si>
    <t>Проценты полученные</t>
  </si>
  <si>
    <t>Чистый поток денежных средств, использованных в инвестиционной деятельности</t>
  </si>
  <si>
    <t>Денежные потоки от финансовой деятельности</t>
  </si>
  <si>
    <t>Увеличение уставного капитала и взносы участников</t>
  </si>
  <si>
    <t>Дивиденды, выплаченные участникам</t>
  </si>
  <si>
    <t>Поступление от займов, кредитов банков и облигаций</t>
  </si>
  <si>
    <t>Затраты на привлечение и досрочное погашение кредитов</t>
  </si>
  <si>
    <t>Затраты, связанные с выпуском облигаций</t>
  </si>
  <si>
    <t>Погашение займов и кредитов банков</t>
  </si>
  <si>
    <t>Платежи по обязательствам по аренде</t>
  </si>
  <si>
    <t>Чистый поток денежных средств от финансовой деятельности</t>
  </si>
  <si>
    <t>Влияние изменений валютных курсов на денежные средства и их эквиваленты</t>
  </si>
  <si>
    <t>Денежные средства и их эквиваленты на начало отчетного периода</t>
  </si>
  <si>
    <t>Денежные средства и их эквиваленты на конец отчетного периода</t>
  </si>
  <si>
    <t>Показатель</t>
  </si>
  <si>
    <t>Форма / Примечание / Формула</t>
  </si>
  <si>
    <t>Выручка кикшеринга</t>
  </si>
  <si>
    <t>Реализация товаров</t>
  </si>
  <si>
    <t>EBITDA</t>
  </si>
  <si>
    <t>Отчет о прибыли или убытке и прочем совокупном доходе</t>
  </si>
  <si>
    <t>Финансовые доходы и расходы</t>
  </si>
  <si>
    <t>Государственные субсидии</t>
  </si>
  <si>
    <t>Прочие операционные доходы и расходы</t>
  </si>
  <si>
    <t>Прочее</t>
  </si>
  <si>
    <t xml:space="preserve">Резерв по платежам, основанным на акциях </t>
  </si>
  <si>
    <t>EBITDA кикшеринга</t>
  </si>
  <si>
    <t>Себестоимость проданных товаров</t>
  </si>
  <si>
    <t xml:space="preserve"> Себестоимость продаж</t>
  </si>
  <si>
    <t>EBITDA margin %</t>
  </si>
  <si>
    <t xml:space="preserve"> = EBITDA / Выручка</t>
  </si>
  <si>
    <t>EBITDA кикшеринга margin %</t>
  </si>
  <si>
    <t xml:space="preserve"> = EBITDA кикшеринга / Выручка кикшеринга</t>
  </si>
  <si>
    <t>Чистая прибыль за отчетный период, Net profit</t>
  </si>
  <si>
    <t xml:space="preserve">Скорректированная Чистая прибыль, Adj Net profit </t>
  </si>
  <si>
    <t xml:space="preserve">Чистые денежные средства от операционной деятельности </t>
  </si>
  <si>
    <t>Свободный денежный поток, FCF</t>
  </si>
  <si>
    <t xml:space="preserve"> = ЧДС от операционной деятельности - CAPEX</t>
  </si>
  <si>
    <t xml:space="preserve">Денежные средства и их эквиваленты </t>
  </si>
  <si>
    <t>Банковские депозиты</t>
  </si>
  <si>
    <t>Общее количество поездок за период, млн шт.</t>
  </si>
  <si>
    <t>Количество зарегистрированных аккаунтов сервиса Whoosh (ВУШ) на конец периода, млн шт.</t>
  </si>
  <si>
    <t>Заявление об ограничении ответственности</t>
  </si>
  <si>
    <t>Данный документ и информация, содержащаяся в нем, не являются предложением ценных бумаг или офертой в отношении ценных бумаг, в том числе ценных бумаг Компании (как определено ниже). Данный документ и информация, содержащаяся в нем, также не являются приглашением делать или направлять оферты, продавать, покупать, менять или передавать любые ценные бумаги в Российской Федерации или в какой-либо иной юрисдикции, а также не являются рекламой ценных бумаг в Российской Федерации или иных юрисдикциях. Данный документ и информация, содержащаяся в нем, не являются и не должны служить основанием для принятия каких бы то ни было инвестиционных решений; они не являются и не составляют часть индивидуальной инвестиционной рекомендацией, инвестиционным консультированием или личной, индивидуальной или какой-либо иной рекомендацией или советом (в том числе в значении Федерального закона Российской Федерации от 22 апреля 1996 года № 39-ФЗ «О рынке ценных бумаг»).  Информация, содержащаяся в данном документе и материалах, может включать оценки и другие заявления прогнозного характера в отношении намерений, планов, будущих событий, финансовой, операционной или иной деятельности Публичного акционерного общества «ВУШ Холдинг» и его группы лиц (далее — «Компания»). Фактические события, расчеты и результаты деятельности Компании могут существенно отличаться от содержащихся или предполагаемых результатов в заявлениях, словах и выражениях прогнозного характера, приведенных в данном документе и материалах, вследствие влияния различных внешних и внутренних факторов (общие условия экономической деятельности; риски, связанные с особенностями деятельности Компании, включая те, которые не могут контролироваться Компанией; изменения рыночной конъюнктуры в отрасли, в которой Компания осуществляет деятельность; геополитические и иные факторы и риски). Данный документ также может содержать информацию, относящуюся к другим компаниям и лицам, осуществляющим деятельность в той же отрасли, в которой осуществляет деятельность Компания. Эта информация основана на общедоступных данных и информации третьих лиц, существующих и общедоступных на момент подготовки документа, и не может служить источником или характеризовать результаты деятельности других компаний. Также обращаем внимание, что методика определения и расчета операционных и финансовых показателей Компании может отличаться от методики, используемой другими компаниями или лицами.
Компания не дает гарантий или заверений, подтверждающих достоверность, полноту или однозначный характер содержащихся в настоящем документе и материалах сведений и информации, и не берет на себя каких-либо обязательств или обязанности предоставлять актуальную_x000B_или иную информацию.</t>
  </si>
  <si>
    <t>Собственные акции, выкупленные у акционеров</t>
  </si>
  <si>
    <t>Погашение депозитов на срок более трех месяцев</t>
  </si>
  <si>
    <t xml:space="preserve">Резерв по инструментам хеджирования </t>
  </si>
  <si>
    <t xml:space="preserve">Долгосрочные Кредиты и займы </t>
  </si>
  <si>
    <t xml:space="preserve">Долгосрочные Обязательства по аренде </t>
  </si>
  <si>
    <t>Краткосрочные Кредиты и займы</t>
  </si>
  <si>
    <t>Краткосрочные Обязательства по аренде</t>
  </si>
  <si>
    <t xml:space="preserve">(Доход)/расход по налогу на прибыль </t>
  </si>
  <si>
    <t>Амортизация (SG&amp;A)</t>
  </si>
  <si>
    <t>Амортизация (CoGS)</t>
  </si>
  <si>
    <t>СИМ в странах Латинской Америки на конец периода, тыс. шт.</t>
  </si>
  <si>
    <t>Общее количество поездок в странах Латинской Америки за период, млн шт.</t>
  </si>
  <si>
    <t>Количество зарегистрированных аккаунтов сервиса Whoosh (ВУШ) в странах Латинской Америки на конец периода, млн шт.</t>
  </si>
  <si>
    <t>Количество поездок на активного пользователя в странах Латинской Америки за период, ед</t>
  </si>
  <si>
    <t>Количество локаций, обслуживаемых сервисом Whoosh (ВУШ) в странах Латинской Америки по состоянию на конец периода, шт.</t>
  </si>
  <si>
    <t>Настоящий databook основан на консолидированной финансовой отчетности ПАО "ВУШ Холдинг" по МСФО. Любые расхождения между текущим файлом с данными и финансовой отчетностью по МСФО являются непреднамеренными.</t>
  </si>
  <si>
    <t xml:space="preserve">В случае возникновения расхождений следует руководствоваться консолидированной финансовой отчетностью по МСФО: https://whoosh-bike.ru/ir/reporting. </t>
  </si>
  <si>
    <t>Содержание</t>
  </si>
  <si>
    <t>Назад к оглавлению</t>
  </si>
  <si>
    <t>тыс. руб., если не указано иное</t>
  </si>
  <si>
    <t>Отчёт о прибыли или убытке и прочем совокупном доходе</t>
  </si>
  <si>
    <t>12M 2019</t>
  </si>
  <si>
    <t>12M 2020</t>
  </si>
  <si>
    <t>12M 2021</t>
  </si>
  <si>
    <t>6M 2022</t>
  </si>
  <si>
    <t>9M 2022</t>
  </si>
  <si>
    <t>12M 2022</t>
  </si>
  <si>
    <t>6M 2023</t>
  </si>
  <si>
    <t>9M 2023</t>
  </si>
  <si>
    <t>12M 2023</t>
  </si>
  <si>
    <t>6M 2024</t>
  </si>
  <si>
    <t>9M 2024</t>
  </si>
  <si>
    <t>12M 2024</t>
  </si>
  <si>
    <t>6M 2025</t>
  </si>
  <si>
    <t>6M 2021</t>
  </si>
  <si>
    <t>9M 2021</t>
  </si>
  <si>
    <t xml:space="preserve">Расходы на приобретение основных средств и нематериальных активов, Capex </t>
  </si>
  <si>
    <t xml:space="preserve"> = Чистая прибыль + Резерв по платежам, основанным на акциях</t>
  </si>
  <si>
    <t>Прибыль за отчетный период</t>
  </si>
  <si>
    <t xml:space="preserve"> = Чистый долг / 12М EBITDA</t>
  </si>
  <si>
    <t>Отношение чистого долга к EBITDA за предыдущие 12м Чистый долг / 12М EBITDA</t>
  </si>
  <si>
    <t>Количество локаций, обслуживаемых сервисом Whoosh (ВУШ) по состоянию  на конец периода, шт.</t>
  </si>
  <si>
    <t>Общее количество СИМ, подключенных к сервису Whoosh (ВУШ) на конец периода, тыс. шт.</t>
  </si>
  <si>
    <t>Количество поездок на активного* пользователя за период, ед</t>
  </si>
  <si>
    <t>* активный пользователь - пользователь, который совершил хотя бы одну поездку с помощью сервиса Whoosh за отчётный период</t>
  </si>
  <si>
    <t>1H'21</t>
  </si>
  <si>
    <t>3Q'21</t>
  </si>
  <si>
    <t>1H'22</t>
  </si>
  <si>
    <t>3Q'22</t>
  </si>
  <si>
    <t>1H'23</t>
  </si>
  <si>
    <t>3Q'23</t>
  </si>
  <si>
    <t>4Q'23</t>
  </si>
  <si>
    <t>4Q'21</t>
  </si>
  <si>
    <t>4Q'22</t>
  </si>
  <si>
    <t>1H'24</t>
  </si>
  <si>
    <t>3Q'24</t>
  </si>
  <si>
    <t>4Q'24</t>
  </si>
  <si>
    <t>1H'25</t>
  </si>
  <si>
    <t>1. Отчет о финансовом положении</t>
  </si>
  <si>
    <t>2. Отчет о прибыли или убытке (отчётные периоды)</t>
  </si>
  <si>
    <t>3. Отчет о прибыли или убытке (некумулятивные отчётные периоды)</t>
  </si>
  <si>
    <t>4. Отчет о движении денежных средств (отчётные периоды)</t>
  </si>
  <si>
    <t>5. Отчет о движении денежных средств (некумулятивные отчётные периоды)</t>
  </si>
  <si>
    <t>Чистый долг, Net Debt (на конец отчётного периода)</t>
  </si>
  <si>
    <t>2H'21</t>
  </si>
  <si>
    <t>2H'22</t>
  </si>
  <si>
    <t>2H'23</t>
  </si>
  <si>
    <t>2H'24</t>
  </si>
  <si>
    <t>6. Ключевые финансовые показатели (отчётные периоды)</t>
  </si>
  <si>
    <t>7. Ключевые финансовые показатели (некумулятивные отчётные периоды)</t>
  </si>
  <si>
    <t xml:space="preserve">8. Ключевые операционные показатели </t>
  </si>
  <si>
    <t>Показатели на листах 3. Income Statement (period), 5. Cash Flow Statement (period) и 7. Key Financials (period) получены путем вычитания значений предыдущего отчетного периода из значений текущего отчетного периода на листах 2. Income Statement (accum), 4. Cash Flow Statement (accum) и 6. Key Financials (accum).</t>
  </si>
  <si>
    <t>Шеринг</t>
  </si>
  <si>
    <t>Агентская выручка от страхования поездок</t>
  </si>
  <si>
    <t>Амортизация</t>
  </si>
  <si>
    <t>Расходы на оплату труда</t>
  </si>
  <si>
    <t>Ремонт и техническое обслуживание</t>
  </si>
  <si>
    <t>Зарядка и перевозка самокатов</t>
  </si>
  <si>
    <t>Расходы по краткосрочной аренде и аренде с низкой стоимостью</t>
  </si>
  <si>
    <t>Услуги связи</t>
  </si>
  <si>
    <t>Техническая поддержка пользователей</t>
  </si>
  <si>
    <t>Командировочные и представительские расходы</t>
  </si>
  <si>
    <t>Техническая поддержка программного обеспечения</t>
  </si>
  <si>
    <t>Страховые премии</t>
  </si>
  <si>
    <t>Ремонт помещения</t>
  </si>
  <si>
    <t>Банковский эквайринг</t>
  </si>
  <si>
    <t>Юридические и консультационные услуги</t>
  </si>
  <si>
    <t>Маркетинг и реклама</t>
  </si>
  <si>
    <t>Программное обеспечение</t>
  </si>
  <si>
    <t>Расходы на банковское обслуживание</t>
  </si>
  <si>
    <t>Возмещение страховых взносов</t>
  </si>
  <si>
    <t>Процентный доход по банковским депозитам</t>
  </si>
  <si>
    <t>Восстановление оценочного резерва под ОКУ по финансовым активам</t>
  </si>
  <si>
    <t>Процентный доход по займам</t>
  </si>
  <si>
    <t>Процентные расходы по облигациям</t>
  </si>
  <si>
    <t>Убыток от курсовых разниц</t>
  </si>
  <si>
    <t>Процентные расходы по банковским кредитам</t>
  </si>
  <si>
    <t>Процентные расходы по обязательствам по аренде</t>
  </si>
  <si>
    <t>Создание оценочного резерва под ОКУ по финансовым активам</t>
  </si>
  <si>
    <t>Признание займов третьим лицам по справедливой стоимости</t>
  </si>
  <si>
    <t>Процентные расходы по займам от третьих сторон</t>
  </si>
  <si>
    <t>Убыток по форвардным контрактам</t>
  </si>
  <si>
    <t>Доход от курсовых разниц, нетто</t>
  </si>
  <si>
    <t>Отрицательный гудвил</t>
  </si>
  <si>
    <t>Убыток / (доход) от выбытия основных средств</t>
  </si>
  <si>
    <t>Процентные расходы по займам от связанных сторон</t>
  </si>
  <si>
    <t>Штраф за досрочное расторжение договора</t>
  </si>
  <si>
    <t>Убыток от курсовой разницы по операционной деятельности</t>
  </si>
  <si>
    <t>9M 2025</t>
  </si>
  <si>
    <t>3Q'25</t>
  </si>
  <si>
    <t>Выплаты по производным финансовым инструментам</t>
  </si>
  <si>
    <t>12М 2025</t>
  </si>
  <si>
    <t>4Q'25</t>
  </si>
  <si>
    <t>12M 2025</t>
  </si>
  <si>
    <t>Продажа собственных акций</t>
  </si>
  <si>
    <t xml:space="preserve">Продажа собственных акций </t>
  </si>
  <si>
    <t>2H'25</t>
  </si>
  <si>
    <t>6M 2026</t>
  </si>
  <si>
    <t>Databook ПАО "ВУШ Холдинг" по МСФО 17.07.2026</t>
  </si>
  <si>
    <t>1H'26</t>
  </si>
  <si>
    <t>Чистый поток денежных средств, полученных от / (использованных в) инвестиционной деятельности</t>
  </si>
  <si>
    <t>Нетто изменение денежных средств и их эквивалентов</t>
  </si>
  <si>
    <t>Операционная прибыль (убыток)</t>
  </si>
  <si>
    <t>Прибыль до налогообложения (убыток)</t>
  </si>
  <si>
    <t>Прибыль за отчетный период (убыток)</t>
  </si>
  <si>
    <t xml:space="preserve">Прибыль (убыток) до налогообложения </t>
  </si>
  <si>
    <t>Прибыль (убыток) за отчетный период</t>
  </si>
  <si>
    <t>Прочий совокупный доход (расход)за отчетный период</t>
  </si>
  <si>
    <t>Общий совокупный доход (расход) за отчетный период</t>
  </si>
  <si>
    <t>Прочий совокупный доход (расход) за отчетный период</t>
  </si>
  <si>
    <t xml:space="preserve">Операционная прибыль (убыток) </t>
  </si>
  <si>
    <t>Прибыль (убыток) до налогообложения</t>
  </si>
  <si>
    <t>Сверка показателя прибыли (убытка) до налогообложения с величиной денежных средств от операционной деятельности:</t>
  </si>
  <si>
    <t>Нетто изменения денежных средств и их эквивалентов</t>
  </si>
  <si>
    <t>9M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</si>
</sst>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-* #,##0.00_-;\-* #,##0.00_-;_-* &quot;-&quot;??_-;_-@_-"/>
    <numFmt numFmtId="164" formatCode="0.0%"/>
    <numFmt numFmtId="165" formatCode="_-* #,##0_-;\-* #,##0_-;_-* &quot;-&quot;??_-;_-@"/>
    <numFmt numFmtId="166" formatCode="_(* #,##0_);_(* \(#,##0\);_(* &quot;-&quot;??_);_(@_)"/>
    <numFmt numFmtId="167" formatCode="#,##0;\(#,##0\);\-"/>
    <numFmt numFmtId="168" formatCode="_(* #,##0.00_);_(* \(#,##0.00\);_(* &quot;-&quot;??_);_(@_)"/>
    <numFmt numFmtId="169" formatCode="#,##0.0;\(#,##0.0\);\-"/>
    <numFmt numFmtId="170" formatCode="0.0"/>
    <numFmt numFmtId="171" formatCode="_-* #,##0\ _₽_-;\-* #,##0\ _₽_-;_-* &quot;-&quot;\ _₽_-;_-@_-"/>
    <numFmt numFmtId="172" formatCode="_-* #,##0.00_р_._-;\-* #,##0.00_р_._-;_-* &quot;-&quot;??_р_._-;_-@_-"/>
    <numFmt numFmtId="173" formatCode="_-* #,##0.00\ _₽_-;\-* #,##0.00\ _₽_-;_-* &quot;-&quot;??\ _₽_-;_-@_-"/>
  </numFmts>
  <fonts count="31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u/>
      <sz val="10"/>
      <color theme="10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i/>
      <sz val="10"/>
      <name val="Arial"/>
      <family val="2"/>
      <charset val="204"/>
    </font>
    <font>
      <i/>
      <sz val="9"/>
      <color theme="1"/>
      <name val="Arial"/>
      <family val="2"/>
      <charset val="204"/>
    </font>
    <font>
      <sz val="8"/>
      <name val="Arial"/>
      <family val="2"/>
      <charset val="204"/>
    </font>
    <font>
      <sz val="10"/>
      <name val="Arial Cyr"/>
      <family val="2"/>
      <charset val="204"/>
    </font>
    <font>
      <sz val="8"/>
      <name val="Arial"/>
      <family val="2"/>
    </font>
    <font>
      <sz val="11"/>
      <name val="Calibri"/>
      <family val="2"/>
      <charset val="204"/>
    </font>
    <font>
      <sz val="8"/>
      <name val="Arial"/>
      <family val="2"/>
      <charset val="1"/>
    </font>
    <font>
      <sz val="11"/>
      <name val="Calibri"/>
      <family val="2"/>
    </font>
    <font>
      <sz val="10"/>
      <name val="Arial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8"/>
      <color rgb="FF9C570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0"/>
      <color theme="0"/>
      <name val="Arial"/>
      <family val="2"/>
      <charset val="204"/>
    </font>
    <font>
      <sz val="10"/>
      <color theme="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D5DADE"/>
        <bgColor indexed="64"/>
      </patternFill>
    </fill>
    <fill>
      <patternFill patternType="solid">
        <fgColor rgb="FFFFEB9C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650">
    <xf numFmtId="0" fontId="0" fillId="0" borderId="0"/>
    <xf numFmtId="0" fontId="3" fillId="0" borderId="9"/>
    <xf numFmtId="9" fontId="2" fillId="0" borderId="9" applyFont="0" applyFill="0" applyBorder="0" applyAlignment="0" applyProtection="0"/>
    <xf numFmtId="0" fontId="4" fillId="0" borderId="9" applyNumberFormat="0" applyFill="0" applyBorder="0" applyAlignment="0" applyProtection="0"/>
    <xf numFmtId="167" fontId="2" fillId="0" borderId="9" applyFont="0" applyFill="0" applyBorder="0" applyAlignment="0" applyProtection="0"/>
    <xf numFmtId="0" fontId="5" fillId="0" borderId="9"/>
    <xf numFmtId="0" fontId="3" fillId="0" borderId="9"/>
    <xf numFmtId="0" fontId="3" fillId="0" borderId="9"/>
    <xf numFmtId="0" fontId="4" fillId="0" borderId="0" applyNumberFormat="0" applyFill="0" applyBorder="0" applyAlignment="0" applyProtection="0"/>
    <xf numFmtId="0" fontId="5" fillId="0" borderId="9"/>
    <xf numFmtId="0" fontId="17" fillId="0" borderId="9"/>
    <xf numFmtId="0" fontId="10" fillId="0" borderId="9"/>
    <xf numFmtId="0" fontId="18" fillId="0" borderId="9"/>
    <xf numFmtId="0" fontId="19" fillId="0" borderId="9"/>
    <xf numFmtId="167" fontId="19" fillId="0" borderId="9" applyFont="0" applyFill="0" applyBorder="0" applyAlignment="0" applyProtection="0"/>
    <xf numFmtId="0" fontId="19" fillId="0" borderId="9"/>
    <xf numFmtId="43" fontId="19" fillId="0" borderId="9" applyFont="0" applyFill="0" applyBorder="0" applyAlignment="0" applyProtection="0"/>
    <xf numFmtId="43" fontId="19" fillId="0" borderId="9" applyFont="0" applyFill="0" applyBorder="0" applyAlignment="0" applyProtection="0"/>
    <xf numFmtId="0" fontId="18" fillId="0" borderId="9" applyFill="0" applyBorder="0" applyAlignment="0" applyProtection="0"/>
    <xf numFmtId="0" fontId="17" fillId="0" borderId="9"/>
    <xf numFmtId="0" fontId="1" fillId="0" borderId="9"/>
    <xf numFmtId="167" fontId="1" fillId="0" borderId="9" applyFont="0" applyFill="0" applyBorder="0" applyAlignment="0" applyProtection="0"/>
    <xf numFmtId="0" fontId="17" fillId="0" borderId="9"/>
    <xf numFmtId="0" fontId="17" fillId="0" borderId="9"/>
    <xf numFmtId="9" fontId="1" fillId="0" borderId="9" applyFont="0" applyFill="0" applyBorder="0" applyAlignment="0" applyProtection="0"/>
    <xf numFmtId="0" fontId="17" fillId="0" borderId="9"/>
    <xf numFmtId="0" fontId="5" fillId="0" borderId="9"/>
    <xf numFmtId="43" fontId="5" fillId="0" borderId="9" applyFont="0" applyFill="0" applyBorder="0" applyAlignment="0" applyProtection="0"/>
    <xf numFmtId="0" fontId="17" fillId="0" borderId="9"/>
    <xf numFmtId="43" fontId="17" fillId="0" borderId="9" applyFont="0" applyFill="0" applyBorder="0" applyAlignment="0" applyProtection="0"/>
    <xf numFmtId="0" fontId="17" fillId="0" borderId="9"/>
    <xf numFmtId="0" fontId="7" fillId="0" borderId="9"/>
    <xf numFmtId="43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171" fontId="17" fillId="0" borderId="9" applyFont="0" applyFill="0" applyBorder="0" applyAlignment="0" applyProtection="0"/>
    <xf numFmtId="0" fontId="17" fillId="0" borderId="9"/>
    <xf numFmtId="43" fontId="19" fillId="0" borderId="9" applyFont="0" applyFill="0" applyBorder="0" applyAlignment="0" applyProtection="0"/>
    <xf numFmtId="171" fontId="19" fillId="0" borderId="9"/>
    <xf numFmtId="0" fontId="19" fillId="0" borderId="9"/>
    <xf numFmtId="171" fontId="19" fillId="0" borderId="9" applyFont="0" applyFill="0" applyBorder="0" applyAlignment="0" applyProtection="0"/>
    <xf numFmtId="171" fontId="20" fillId="0" borderId="9" applyFont="0" applyFill="0" applyBorder="0" applyAlignment="0" applyProtection="0"/>
    <xf numFmtId="9" fontId="19" fillId="0" borderId="9" applyFont="0" applyFill="0" applyBorder="0" applyAlignment="0" applyProtection="0"/>
    <xf numFmtId="9" fontId="20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7" fillId="0" borderId="9" applyFont="0" applyFill="0" applyBorder="0" applyAlignment="0" applyProtection="0"/>
    <xf numFmtId="9" fontId="17" fillId="0" borderId="9" applyFont="0" applyFill="0" applyBorder="0" applyAlignment="0" applyProtection="0"/>
    <xf numFmtId="0" fontId="19" fillId="0" borderId="9"/>
    <xf numFmtId="0" fontId="19" fillId="0" borderId="9"/>
    <xf numFmtId="43" fontId="17" fillId="0" borderId="9" applyFont="0" applyFill="0" applyBorder="0" applyAlignment="0" applyProtection="0"/>
    <xf numFmtId="43" fontId="17" fillId="0" borderId="9" applyFont="0" applyFill="0" applyBorder="0" applyAlignment="0" applyProtection="0"/>
    <xf numFmtId="9" fontId="17" fillId="0" borderId="9" applyFont="0" applyFill="0" applyBorder="0" applyAlignment="0" applyProtection="0"/>
    <xf numFmtId="0" fontId="19" fillId="0" borderId="9"/>
    <xf numFmtId="43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172" fontId="1" fillId="0" borderId="9" applyFont="0" applyFill="0" applyBorder="0" applyAlignment="0" applyProtection="0"/>
    <xf numFmtId="0" fontId="1" fillId="0" borderId="9"/>
    <xf numFmtId="9" fontId="5" fillId="0" borderId="9" applyFont="0" applyFill="0" applyBorder="0" applyAlignment="0" applyProtection="0"/>
    <xf numFmtId="43" fontId="5" fillId="0" borderId="9" applyFont="0" applyFill="0" applyBorder="0" applyAlignment="0" applyProtection="0"/>
    <xf numFmtId="0" fontId="1" fillId="0" borderId="9"/>
    <xf numFmtId="0" fontId="17" fillId="0" borderId="9"/>
    <xf numFmtId="0" fontId="19" fillId="0" borderId="9"/>
    <xf numFmtId="0" fontId="19" fillId="0" borderId="9"/>
    <xf numFmtId="171" fontId="1" fillId="0" borderId="9" applyFont="0" applyFill="0" applyBorder="0" applyAlignment="0" applyProtection="0"/>
    <xf numFmtId="171" fontId="5" fillId="0" borderId="9" applyFont="0" applyFill="0" applyBorder="0" applyAlignment="0" applyProtection="0"/>
    <xf numFmtId="0" fontId="21" fillId="0" borderId="9">
      <alignment horizontal="left"/>
    </xf>
    <xf numFmtId="0" fontId="22" fillId="0" borderId="9"/>
    <xf numFmtId="9" fontId="22" fillId="0" borderId="9" applyFont="0" applyFill="0" applyBorder="0" applyAlignment="0" applyProtection="0"/>
    <xf numFmtId="171" fontId="22" fillId="0" borderId="9" applyFont="0" applyFill="0" applyBorder="0" applyAlignment="0" applyProtection="0"/>
    <xf numFmtId="43" fontId="19" fillId="0" borderId="9" applyFont="0" applyFill="0" applyBorder="0" applyAlignment="0" applyProtection="0"/>
    <xf numFmtId="0" fontId="19" fillId="0" borderId="9"/>
    <xf numFmtId="43" fontId="19" fillId="0" borderId="9" applyFont="0" applyFill="0" applyBorder="0" applyAlignment="0" applyProtection="0"/>
    <xf numFmtId="0" fontId="1" fillId="0" borderId="9"/>
    <xf numFmtId="167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0" fontId="19" fillId="0" borderId="9"/>
    <xf numFmtId="43" fontId="1" fillId="0" borderId="9" applyFont="0" applyFill="0" applyBorder="0" applyAlignment="0" applyProtection="0"/>
    <xf numFmtId="9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0" fontId="17" fillId="0" borderId="9"/>
    <xf numFmtId="43" fontId="19" fillId="0" borderId="9" applyFont="0" applyFill="0" applyBorder="0" applyAlignment="0" applyProtection="0"/>
    <xf numFmtId="172" fontId="23" fillId="0" borderId="9" applyFill="0" applyBorder="0" applyAlignment="0" applyProtection="0"/>
    <xf numFmtId="9" fontId="23" fillId="0" borderId="9" applyFill="0" applyBorder="0" applyAlignment="0" applyProtection="0"/>
    <xf numFmtId="0" fontId="23" fillId="0" borderId="9"/>
    <xf numFmtId="43" fontId="23" fillId="0" borderId="9" applyFont="0" applyFill="0" applyBorder="0" applyAlignment="0" applyProtection="0"/>
    <xf numFmtId="0" fontId="5" fillId="0" borderId="9"/>
    <xf numFmtId="0" fontId="24" fillId="0" borderId="9"/>
    <xf numFmtId="43" fontId="24" fillId="0" borderId="9" applyFont="0" applyFill="0" applyBorder="0" applyAlignment="0" applyProtection="0"/>
    <xf numFmtId="0" fontId="19" fillId="0" borderId="9"/>
    <xf numFmtId="0" fontId="10" fillId="0" borderId="9"/>
    <xf numFmtId="172" fontId="10" fillId="0" borderId="9" applyFont="0" applyFill="0" applyBorder="0" applyAlignment="0" applyProtection="0"/>
    <xf numFmtId="0" fontId="5" fillId="0" borderId="9"/>
    <xf numFmtId="173" fontId="5" fillId="0" borderId="9" applyFont="0" applyFill="0" applyBorder="0" applyAlignment="0" applyProtection="0"/>
    <xf numFmtId="9" fontId="5" fillId="0" borderId="9" applyFont="0" applyFill="0" applyBorder="0" applyAlignment="0" applyProtection="0"/>
    <xf numFmtId="0" fontId="10" fillId="0" borderId="9"/>
    <xf numFmtId="0" fontId="5" fillId="0" borderId="9"/>
    <xf numFmtId="0" fontId="23" fillId="0" borderId="9"/>
    <xf numFmtId="0" fontId="23" fillId="0" borderId="9"/>
    <xf numFmtId="0" fontId="23" fillId="0" borderId="9"/>
    <xf numFmtId="0" fontId="23" fillId="0" borderId="9"/>
    <xf numFmtId="0" fontId="23" fillId="0" borderId="9"/>
    <xf numFmtId="0" fontId="23" fillId="0" borderId="9"/>
    <xf numFmtId="0" fontId="23" fillId="0" borderId="9"/>
    <xf numFmtId="0" fontId="17" fillId="0" borderId="9"/>
    <xf numFmtId="43" fontId="5" fillId="0" borderId="9" applyFont="0" applyFill="0" applyBorder="0" applyAlignment="0" applyProtection="0"/>
    <xf numFmtId="43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5" fillId="0" borderId="9" applyFont="0" applyFill="0" applyBorder="0" applyAlignment="0" applyProtection="0"/>
    <xf numFmtId="0" fontId="19" fillId="0" borderId="9"/>
    <xf numFmtId="0" fontId="19" fillId="0" borderId="9"/>
    <xf numFmtId="9" fontId="22" fillId="0" borderId="9" applyFont="0" applyFill="0" applyBorder="0" applyAlignment="0" applyProtection="0"/>
    <xf numFmtId="171" fontId="22" fillId="0" borderId="9" applyFont="0" applyFill="0" applyBorder="0" applyAlignment="0" applyProtection="0"/>
    <xf numFmtId="43" fontId="19" fillId="0" borderId="9" applyFont="0" applyFill="0" applyBorder="0" applyAlignment="0" applyProtection="0"/>
    <xf numFmtId="0" fontId="19" fillId="0" borderId="9"/>
    <xf numFmtId="43" fontId="19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23" fillId="0" borderId="9" applyFont="0" applyFill="0" applyBorder="0" applyAlignment="0" applyProtection="0"/>
    <xf numFmtId="43" fontId="24" fillId="0" borderId="9" applyFont="0" applyFill="0" applyBorder="0" applyAlignment="0" applyProtection="0"/>
    <xf numFmtId="0" fontId="25" fillId="0" borderId="9" applyNumberFormat="0" applyFill="0" applyBorder="0" applyAlignment="0" applyProtection="0"/>
    <xf numFmtId="43" fontId="19" fillId="0" borderId="9" applyFont="0" applyFill="0" applyBorder="0" applyAlignment="0" applyProtection="0"/>
    <xf numFmtId="43" fontId="19" fillId="0" borderId="9" applyFont="0" applyFill="0" applyBorder="0" applyAlignment="0" applyProtection="0"/>
    <xf numFmtId="0" fontId="1" fillId="0" borderId="9"/>
    <xf numFmtId="167" fontId="1" fillId="0" borderId="9" applyFont="0" applyFill="0" applyBorder="0" applyAlignment="0" applyProtection="0"/>
    <xf numFmtId="9" fontId="1" fillId="0" borderId="9" applyFont="0" applyFill="0" applyBorder="0" applyAlignment="0" applyProtection="0"/>
    <xf numFmtId="43" fontId="5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172" fontId="1" fillId="0" borderId="9" applyFont="0" applyFill="0" applyBorder="0" applyAlignment="0" applyProtection="0"/>
    <xf numFmtId="0" fontId="1" fillId="0" borderId="9"/>
    <xf numFmtId="43" fontId="5" fillId="0" borderId="9" applyFont="0" applyFill="0" applyBorder="0" applyAlignment="0" applyProtection="0"/>
    <xf numFmtId="0" fontId="1" fillId="0" borderId="9"/>
    <xf numFmtId="171" fontId="1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9" fillId="0" borderId="9" applyFont="0" applyFill="0" applyBorder="0" applyAlignment="0" applyProtection="0"/>
    <xf numFmtId="0" fontId="1" fillId="0" borderId="9"/>
    <xf numFmtId="167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" fillId="0" borderId="9" applyFont="0" applyFill="0" applyBorder="0" applyAlignment="0" applyProtection="0"/>
    <xf numFmtId="9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23" fillId="0" borderId="9" applyFont="0" applyFill="0" applyBorder="0" applyAlignment="0" applyProtection="0"/>
    <xf numFmtId="43" fontId="24" fillId="0" borderId="9" applyFont="0" applyFill="0" applyBorder="0" applyAlignment="0" applyProtection="0"/>
    <xf numFmtId="43" fontId="5" fillId="0" borderId="9" applyFont="0" applyFill="0" applyBorder="0" applyAlignment="0" applyProtection="0"/>
    <xf numFmtId="43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5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23" fillId="0" borderId="9" applyFont="0" applyFill="0" applyBorder="0" applyAlignment="0" applyProtection="0"/>
    <xf numFmtId="43" fontId="24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9" fillId="0" borderId="9" applyFont="0" applyFill="0" applyBorder="0" applyAlignment="0" applyProtection="0"/>
    <xf numFmtId="0" fontId="1" fillId="0" borderId="9"/>
    <xf numFmtId="167" fontId="1" fillId="0" borderId="9" applyFont="0" applyFill="0" applyBorder="0" applyAlignment="0" applyProtection="0"/>
    <xf numFmtId="9" fontId="1" fillId="0" borderId="9" applyFont="0" applyFill="0" applyBorder="0" applyAlignment="0" applyProtection="0"/>
    <xf numFmtId="43" fontId="5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172" fontId="1" fillId="0" borderId="9" applyFont="0" applyFill="0" applyBorder="0" applyAlignment="0" applyProtection="0"/>
    <xf numFmtId="0" fontId="1" fillId="0" borderId="9"/>
    <xf numFmtId="43" fontId="5" fillId="0" borderId="9" applyFont="0" applyFill="0" applyBorder="0" applyAlignment="0" applyProtection="0"/>
    <xf numFmtId="0" fontId="1" fillId="0" borderId="9"/>
    <xf numFmtId="171" fontId="1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9" fillId="0" borderId="9" applyFont="0" applyFill="0" applyBorder="0" applyAlignment="0" applyProtection="0"/>
    <xf numFmtId="0" fontId="1" fillId="0" borderId="9"/>
    <xf numFmtId="167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" fillId="0" borderId="9" applyFont="0" applyFill="0" applyBorder="0" applyAlignment="0" applyProtection="0"/>
    <xf numFmtId="9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23" fillId="0" borderId="9" applyFont="0" applyFill="0" applyBorder="0" applyAlignment="0" applyProtection="0"/>
    <xf numFmtId="43" fontId="24" fillId="0" borderId="9" applyFont="0" applyFill="0" applyBorder="0" applyAlignment="0" applyProtection="0"/>
    <xf numFmtId="43" fontId="5" fillId="0" borderId="9" applyFont="0" applyFill="0" applyBorder="0" applyAlignment="0" applyProtection="0"/>
    <xf numFmtId="43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5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23" fillId="0" borderId="9" applyFont="0" applyFill="0" applyBorder="0" applyAlignment="0" applyProtection="0"/>
    <xf numFmtId="43" fontId="24" fillId="0" borderId="9" applyFont="0" applyFill="0" applyBorder="0" applyAlignment="0" applyProtection="0"/>
    <xf numFmtId="43" fontId="5" fillId="0" borderId="9" applyFont="0" applyFill="0" applyBorder="0" applyAlignment="0" applyProtection="0"/>
    <xf numFmtId="43" fontId="5" fillId="0" borderId="9" applyFont="0" applyFill="0" applyBorder="0" applyAlignment="0" applyProtection="0"/>
    <xf numFmtId="9" fontId="5" fillId="0" borderId="9" applyFont="0" applyFill="0" applyBorder="0" applyAlignment="0" applyProtection="0"/>
    <xf numFmtId="43" fontId="5" fillId="0" borderId="9" applyFont="0" applyFill="0" applyBorder="0" applyAlignment="0" applyProtection="0"/>
    <xf numFmtId="167" fontId="1" fillId="0" borderId="9" applyFont="0" applyFill="0" applyBorder="0" applyAlignment="0" applyProtection="0"/>
    <xf numFmtId="43" fontId="1" fillId="0" borderId="9" applyFont="0" applyFill="0" applyBorder="0" applyAlignment="0" applyProtection="0"/>
    <xf numFmtId="43" fontId="1" fillId="0" borderId="9" applyFont="0" applyFill="0" applyBorder="0" applyAlignment="0" applyProtection="0"/>
    <xf numFmtId="43" fontId="1" fillId="0" borderId="9" applyFont="0" applyFill="0" applyBorder="0" applyAlignment="0" applyProtection="0"/>
    <xf numFmtId="167" fontId="1" fillId="0" borderId="9" applyFont="0" applyFill="0" applyBorder="0" applyAlignment="0" applyProtection="0"/>
    <xf numFmtId="0" fontId="17" fillId="0" borderId="9"/>
    <xf numFmtId="43" fontId="19" fillId="0" borderId="9" applyFont="0" applyFill="0" applyBorder="0" applyAlignment="0" applyProtection="0"/>
    <xf numFmtId="43" fontId="19" fillId="0" borderId="9" applyFont="0" applyFill="0" applyBorder="0" applyAlignment="0" applyProtection="0"/>
    <xf numFmtId="0" fontId="1" fillId="0" borderId="9"/>
    <xf numFmtId="167" fontId="1" fillId="0" borderId="9" applyFont="0" applyFill="0" applyBorder="0" applyAlignment="0" applyProtection="0"/>
    <xf numFmtId="9" fontId="1" fillId="0" borderId="9" applyFont="0" applyFill="0" applyBorder="0" applyAlignment="0" applyProtection="0"/>
    <xf numFmtId="43" fontId="5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172" fontId="1" fillId="0" borderId="9" applyFont="0" applyFill="0" applyBorder="0" applyAlignment="0" applyProtection="0"/>
    <xf numFmtId="0" fontId="1" fillId="0" borderId="9"/>
    <xf numFmtId="43" fontId="5" fillId="0" borderId="9" applyFont="0" applyFill="0" applyBorder="0" applyAlignment="0" applyProtection="0"/>
    <xf numFmtId="0" fontId="1" fillId="0" borderId="9"/>
    <xf numFmtId="171" fontId="1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9" fillId="0" borderId="9" applyFont="0" applyFill="0" applyBorder="0" applyAlignment="0" applyProtection="0"/>
    <xf numFmtId="0" fontId="1" fillId="0" borderId="9"/>
    <xf numFmtId="167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" fillId="0" borderId="9" applyFont="0" applyFill="0" applyBorder="0" applyAlignment="0" applyProtection="0"/>
    <xf numFmtId="9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23" fillId="0" borderId="9" applyFont="0" applyFill="0" applyBorder="0" applyAlignment="0" applyProtection="0"/>
    <xf numFmtId="43" fontId="24" fillId="0" borderId="9" applyFont="0" applyFill="0" applyBorder="0" applyAlignment="0" applyProtection="0"/>
    <xf numFmtId="43" fontId="5" fillId="0" borderId="9" applyFont="0" applyFill="0" applyBorder="0" applyAlignment="0" applyProtection="0"/>
    <xf numFmtId="43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5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23" fillId="0" borderId="9" applyFont="0" applyFill="0" applyBorder="0" applyAlignment="0" applyProtection="0"/>
    <xf numFmtId="43" fontId="24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9" fillId="0" borderId="9" applyFont="0" applyFill="0" applyBorder="0" applyAlignment="0" applyProtection="0"/>
    <xf numFmtId="0" fontId="1" fillId="0" borderId="9"/>
    <xf numFmtId="167" fontId="1" fillId="0" borderId="9" applyFont="0" applyFill="0" applyBorder="0" applyAlignment="0" applyProtection="0"/>
    <xf numFmtId="9" fontId="1" fillId="0" borderId="9" applyFont="0" applyFill="0" applyBorder="0" applyAlignment="0" applyProtection="0"/>
    <xf numFmtId="43" fontId="5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172" fontId="1" fillId="0" borderId="9" applyFont="0" applyFill="0" applyBorder="0" applyAlignment="0" applyProtection="0"/>
    <xf numFmtId="0" fontId="1" fillId="0" borderId="9"/>
    <xf numFmtId="43" fontId="5" fillId="0" borderId="9" applyFont="0" applyFill="0" applyBorder="0" applyAlignment="0" applyProtection="0"/>
    <xf numFmtId="0" fontId="1" fillId="0" borderId="9"/>
    <xf numFmtId="171" fontId="1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9" fillId="0" borderId="9" applyFont="0" applyFill="0" applyBorder="0" applyAlignment="0" applyProtection="0"/>
    <xf numFmtId="0" fontId="1" fillId="0" borderId="9"/>
    <xf numFmtId="167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" fillId="0" borderId="9" applyFont="0" applyFill="0" applyBorder="0" applyAlignment="0" applyProtection="0"/>
    <xf numFmtId="9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23" fillId="0" borderId="9" applyFont="0" applyFill="0" applyBorder="0" applyAlignment="0" applyProtection="0"/>
    <xf numFmtId="43" fontId="24" fillId="0" borderId="9" applyFont="0" applyFill="0" applyBorder="0" applyAlignment="0" applyProtection="0"/>
    <xf numFmtId="43" fontId="5" fillId="0" borderId="9" applyFont="0" applyFill="0" applyBorder="0" applyAlignment="0" applyProtection="0"/>
    <xf numFmtId="43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5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23" fillId="0" borderId="9" applyFont="0" applyFill="0" applyBorder="0" applyAlignment="0" applyProtection="0"/>
    <xf numFmtId="43" fontId="24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9" fillId="0" borderId="9" applyFont="0" applyFill="0" applyBorder="0" applyAlignment="0" applyProtection="0"/>
    <xf numFmtId="0" fontId="1" fillId="0" borderId="9"/>
    <xf numFmtId="167" fontId="1" fillId="0" borderId="9" applyFont="0" applyFill="0" applyBorder="0" applyAlignment="0" applyProtection="0"/>
    <xf numFmtId="9" fontId="1" fillId="0" borderId="9" applyFont="0" applyFill="0" applyBorder="0" applyAlignment="0" applyProtection="0"/>
    <xf numFmtId="43" fontId="5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172" fontId="1" fillId="0" borderId="9" applyFont="0" applyFill="0" applyBorder="0" applyAlignment="0" applyProtection="0"/>
    <xf numFmtId="0" fontId="1" fillId="0" borderId="9"/>
    <xf numFmtId="43" fontId="5" fillId="0" borderId="9" applyFont="0" applyFill="0" applyBorder="0" applyAlignment="0" applyProtection="0"/>
    <xf numFmtId="0" fontId="1" fillId="0" borderId="9"/>
    <xf numFmtId="171" fontId="1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9" fillId="0" borderId="9" applyFont="0" applyFill="0" applyBorder="0" applyAlignment="0" applyProtection="0"/>
    <xf numFmtId="0" fontId="1" fillId="0" borderId="9"/>
    <xf numFmtId="167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" fillId="0" borderId="9" applyFont="0" applyFill="0" applyBorder="0" applyAlignment="0" applyProtection="0"/>
    <xf numFmtId="9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23" fillId="0" borderId="9" applyFont="0" applyFill="0" applyBorder="0" applyAlignment="0" applyProtection="0"/>
    <xf numFmtId="43" fontId="24" fillId="0" borderId="9" applyFont="0" applyFill="0" applyBorder="0" applyAlignment="0" applyProtection="0"/>
    <xf numFmtId="43" fontId="5" fillId="0" borderId="9" applyFont="0" applyFill="0" applyBorder="0" applyAlignment="0" applyProtection="0"/>
    <xf numFmtId="43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5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23" fillId="0" borderId="9" applyFont="0" applyFill="0" applyBorder="0" applyAlignment="0" applyProtection="0"/>
    <xf numFmtId="43" fontId="24" fillId="0" borderId="9" applyFont="0" applyFill="0" applyBorder="0" applyAlignment="0" applyProtection="0"/>
    <xf numFmtId="43" fontId="5" fillId="0" borderId="9" applyFont="0" applyFill="0" applyBorder="0" applyAlignment="0" applyProtection="0"/>
    <xf numFmtId="43" fontId="5" fillId="0" borderId="9" applyFont="0" applyFill="0" applyBorder="0" applyAlignment="0" applyProtection="0"/>
    <xf numFmtId="43" fontId="5" fillId="0" borderId="9" applyFont="0" applyFill="0" applyBorder="0" applyAlignment="0" applyProtection="0"/>
    <xf numFmtId="167" fontId="1" fillId="0" borderId="9" applyFont="0" applyFill="0" applyBorder="0" applyAlignment="0" applyProtection="0"/>
    <xf numFmtId="43" fontId="1" fillId="0" borderId="9" applyFont="0" applyFill="0" applyBorder="0" applyAlignment="0" applyProtection="0"/>
    <xf numFmtId="43" fontId="1" fillId="0" borderId="9" applyFont="0" applyFill="0" applyBorder="0" applyAlignment="0" applyProtection="0"/>
    <xf numFmtId="43" fontId="1" fillId="0" borderId="9" applyFont="0" applyFill="0" applyBorder="0" applyAlignment="0" applyProtection="0"/>
    <xf numFmtId="167" fontId="1" fillId="0" borderId="9" applyFont="0" applyFill="0" applyBorder="0" applyAlignment="0" applyProtection="0"/>
    <xf numFmtId="0" fontId="17" fillId="0" borderId="9"/>
    <xf numFmtId="43" fontId="19" fillId="0" borderId="9" applyFont="0" applyFill="0" applyBorder="0" applyAlignment="0" applyProtection="0"/>
    <xf numFmtId="43" fontId="19" fillId="0" borderId="9" applyFont="0" applyFill="0" applyBorder="0" applyAlignment="0" applyProtection="0"/>
    <xf numFmtId="0" fontId="1" fillId="0" borderId="9"/>
    <xf numFmtId="167" fontId="1" fillId="0" borderId="9" applyFont="0" applyFill="0" applyBorder="0" applyAlignment="0" applyProtection="0"/>
    <xf numFmtId="9" fontId="1" fillId="0" borderId="9" applyFont="0" applyFill="0" applyBorder="0" applyAlignment="0" applyProtection="0"/>
    <xf numFmtId="43" fontId="5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172" fontId="1" fillId="0" borderId="9" applyFont="0" applyFill="0" applyBorder="0" applyAlignment="0" applyProtection="0"/>
    <xf numFmtId="0" fontId="1" fillId="0" borderId="9"/>
    <xf numFmtId="43" fontId="5" fillId="0" borderId="9" applyFont="0" applyFill="0" applyBorder="0" applyAlignment="0" applyProtection="0"/>
    <xf numFmtId="0" fontId="1" fillId="0" borderId="9"/>
    <xf numFmtId="171" fontId="1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9" fillId="0" borderId="9" applyFont="0" applyFill="0" applyBorder="0" applyAlignment="0" applyProtection="0"/>
    <xf numFmtId="0" fontId="1" fillId="0" borderId="9"/>
    <xf numFmtId="167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" fillId="0" borderId="9" applyFont="0" applyFill="0" applyBorder="0" applyAlignment="0" applyProtection="0"/>
    <xf numFmtId="9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23" fillId="0" borderId="9" applyFont="0" applyFill="0" applyBorder="0" applyAlignment="0" applyProtection="0"/>
    <xf numFmtId="43" fontId="24" fillId="0" borderId="9" applyFont="0" applyFill="0" applyBorder="0" applyAlignment="0" applyProtection="0"/>
    <xf numFmtId="43" fontId="5" fillId="0" borderId="9" applyFont="0" applyFill="0" applyBorder="0" applyAlignment="0" applyProtection="0"/>
    <xf numFmtId="43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5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23" fillId="0" borderId="9" applyFont="0" applyFill="0" applyBorder="0" applyAlignment="0" applyProtection="0"/>
    <xf numFmtId="43" fontId="24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9" fillId="0" borderId="9" applyFont="0" applyFill="0" applyBorder="0" applyAlignment="0" applyProtection="0"/>
    <xf numFmtId="0" fontId="1" fillId="0" borderId="9"/>
    <xf numFmtId="167" fontId="1" fillId="0" borderId="9" applyFont="0" applyFill="0" applyBorder="0" applyAlignment="0" applyProtection="0"/>
    <xf numFmtId="9" fontId="1" fillId="0" borderId="9" applyFont="0" applyFill="0" applyBorder="0" applyAlignment="0" applyProtection="0"/>
    <xf numFmtId="43" fontId="5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172" fontId="1" fillId="0" borderId="9" applyFont="0" applyFill="0" applyBorder="0" applyAlignment="0" applyProtection="0"/>
    <xf numFmtId="0" fontId="1" fillId="0" borderId="9"/>
    <xf numFmtId="43" fontId="5" fillId="0" borderId="9" applyFont="0" applyFill="0" applyBorder="0" applyAlignment="0" applyProtection="0"/>
    <xf numFmtId="0" fontId="1" fillId="0" borderId="9"/>
    <xf numFmtId="171" fontId="1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9" fillId="0" borderId="9" applyFont="0" applyFill="0" applyBorder="0" applyAlignment="0" applyProtection="0"/>
    <xf numFmtId="0" fontId="1" fillId="0" borderId="9"/>
    <xf numFmtId="167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" fillId="0" borderId="9" applyFont="0" applyFill="0" applyBorder="0" applyAlignment="0" applyProtection="0"/>
    <xf numFmtId="9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23" fillId="0" borderId="9" applyFont="0" applyFill="0" applyBorder="0" applyAlignment="0" applyProtection="0"/>
    <xf numFmtId="43" fontId="24" fillId="0" borderId="9" applyFont="0" applyFill="0" applyBorder="0" applyAlignment="0" applyProtection="0"/>
    <xf numFmtId="43" fontId="5" fillId="0" borderId="9" applyFont="0" applyFill="0" applyBorder="0" applyAlignment="0" applyProtection="0"/>
    <xf numFmtId="43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5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23" fillId="0" borderId="9" applyFont="0" applyFill="0" applyBorder="0" applyAlignment="0" applyProtection="0"/>
    <xf numFmtId="43" fontId="24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9" fillId="0" borderId="9" applyFont="0" applyFill="0" applyBorder="0" applyAlignment="0" applyProtection="0"/>
    <xf numFmtId="0" fontId="1" fillId="0" borderId="9"/>
    <xf numFmtId="167" fontId="1" fillId="0" borderId="9" applyFont="0" applyFill="0" applyBorder="0" applyAlignment="0" applyProtection="0"/>
    <xf numFmtId="9" fontId="1" fillId="0" borderId="9" applyFont="0" applyFill="0" applyBorder="0" applyAlignment="0" applyProtection="0"/>
    <xf numFmtId="43" fontId="5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172" fontId="1" fillId="0" borderId="9" applyFont="0" applyFill="0" applyBorder="0" applyAlignment="0" applyProtection="0"/>
    <xf numFmtId="0" fontId="1" fillId="0" borderId="9"/>
    <xf numFmtId="43" fontId="5" fillId="0" borderId="9" applyFont="0" applyFill="0" applyBorder="0" applyAlignment="0" applyProtection="0"/>
    <xf numFmtId="0" fontId="1" fillId="0" borderId="9"/>
    <xf numFmtId="171" fontId="1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9" fillId="0" borderId="9" applyFont="0" applyFill="0" applyBorder="0" applyAlignment="0" applyProtection="0"/>
    <xf numFmtId="0" fontId="1" fillId="0" borderId="9"/>
    <xf numFmtId="167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" fillId="0" borderId="9" applyFont="0" applyFill="0" applyBorder="0" applyAlignment="0" applyProtection="0"/>
    <xf numFmtId="9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23" fillId="0" borderId="9" applyFont="0" applyFill="0" applyBorder="0" applyAlignment="0" applyProtection="0"/>
    <xf numFmtId="43" fontId="24" fillId="0" borderId="9" applyFont="0" applyFill="0" applyBorder="0" applyAlignment="0" applyProtection="0"/>
    <xf numFmtId="43" fontId="5" fillId="0" borderId="9" applyFont="0" applyFill="0" applyBorder="0" applyAlignment="0" applyProtection="0"/>
    <xf numFmtId="43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5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23" fillId="0" borderId="9" applyFont="0" applyFill="0" applyBorder="0" applyAlignment="0" applyProtection="0"/>
    <xf numFmtId="43" fontId="24" fillId="0" borderId="9" applyFont="0" applyFill="0" applyBorder="0" applyAlignment="0" applyProtection="0"/>
    <xf numFmtId="43" fontId="5" fillId="0" borderId="9" applyFont="0" applyFill="0" applyBorder="0" applyAlignment="0" applyProtection="0"/>
    <xf numFmtId="43" fontId="5" fillId="0" borderId="9" applyFont="0" applyFill="0" applyBorder="0" applyAlignment="0" applyProtection="0"/>
    <xf numFmtId="43" fontId="5" fillId="0" borderId="9" applyFont="0" applyFill="0" applyBorder="0" applyAlignment="0" applyProtection="0"/>
    <xf numFmtId="167" fontId="1" fillId="0" borderId="9" applyFont="0" applyFill="0" applyBorder="0" applyAlignment="0" applyProtection="0"/>
    <xf numFmtId="43" fontId="1" fillId="0" borderId="9" applyFont="0" applyFill="0" applyBorder="0" applyAlignment="0" applyProtection="0"/>
    <xf numFmtId="43" fontId="1" fillId="0" borderId="9" applyFont="0" applyFill="0" applyBorder="0" applyAlignment="0" applyProtection="0"/>
    <xf numFmtId="43" fontId="1" fillId="0" borderId="9" applyFont="0" applyFill="0" applyBorder="0" applyAlignment="0" applyProtection="0"/>
    <xf numFmtId="167" fontId="1" fillId="0" borderId="9" applyFont="0" applyFill="0" applyBorder="0" applyAlignment="0" applyProtection="0"/>
    <xf numFmtId="167" fontId="1" fillId="0" borderId="9" applyFont="0" applyFill="0" applyBorder="0" applyAlignment="0" applyProtection="0"/>
    <xf numFmtId="43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5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24" fillId="0" borderId="9" applyFont="0" applyFill="0" applyBorder="0" applyAlignment="0" applyProtection="0"/>
    <xf numFmtId="167" fontId="1" fillId="0" borderId="9" applyFont="0" applyFill="0" applyBorder="0" applyAlignment="0" applyProtection="0"/>
    <xf numFmtId="43" fontId="5" fillId="0" borderId="9" applyFont="0" applyFill="0" applyBorder="0" applyAlignment="0" applyProtection="0"/>
    <xf numFmtId="43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5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23" fillId="0" borderId="9" applyFont="0" applyFill="0" applyBorder="0" applyAlignment="0" applyProtection="0"/>
    <xf numFmtId="43" fontId="24" fillId="0" borderId="9" applyFont="0" applyFill="0" applyBorder="0" applyAlignment="0" applyProtection="0"/>
    <xf numFmtId="0" fontId="26" fillId="5" borderId="9" applyNumberFormat="0" applyBorder="0" applyAlignment="0" applyProtection="0"/>
    <xf numFmtId="0" fontId="27" fillId="0" borderId="9"/>
    <xf numFmtId="0" fontId="1" fillId="0" borderId="9"/>
    <xf numFmtId="167" fontId="5" fillId="0" borderId="9" applyFont="0" applyFill="0" applyBorder="0" applyAlignment="0" applyProtection="0"/>
    <xf numFmtId="0" fontId="5" fillId="0" borderId="9"/>
    <xf numFmtId="167" fontId="5" fillId="0" borderId="9" applyFont="0" applyFill="0" applyBorder="0" applyAlignment="0" applyProtection="0"/>
    <xf numFmtId="9" fontId="5" fillId="0" borderId="9" applyFont="0" applyFill="0" applyBorder="0" applyAlignment="0" applyProtection="0"/>
    <xf numFmtId="0" fontId="17" fillId="0" borderId="9"/>
    <xf numFmtId="167" fontId="1" fillId="0" borderId="9" applyFont="0" applyFill="0" applyBorder="0" applyAlignment="0" applyProtection="0"/>
    <xf numFmtId="0" fontId="27" fillId="0" borderId="9"/>
    <xf numFmtId="0" fontId="1" fillId="0" borderId="9"/>
    <xf numFmtId="167" fontId="1" fillId="0" borderId="9" applyFont="0" applyFill="0" applyBorder="0" applyAlignment="0" applyProtection="0"/>
    <xf numFmtId="43" fontId="5" fillId="0" borderId="9" applyFont="0" applyFill="0" applyBorder="0" applyAlignment="0" applyProtection="0"/>
    <xf numFmtId="167" fontId="1" fillId="0" borderId="9" applyFont="0" applyFill="0" applyBorder="0" applyAlignment="0" applyProtection="0"/>
    <xf numFmtId="0" fontId="1" fillId="0" borderId="9"/>
    <xf numFmtId="167" fontId="1" fillId="0" borderId="9" applyFont="0" applyFill="0" applyBorder="0" applyAlignment="0" applyProtection="0"/>
    <xf numFmtId="43" fontId="5" fillId="0" borderId="9" applyFont="0" applyFill="0" applyBorder="0" applyAlignment="0" applyProtection="0"/>
    <xf numFmtId="167" fontId="1" fillId="0" borderId="9" applyFont="0" applyFill="0" applyBorder="0" applyAlignment="0" applyProtection="0"/>
    <xf numFmtId="0" fontId="1" fillId="0" borderId="9"/>
    <xf numFmtId="167" fontId="1" fillId="0" borderId="9" applyFont="0" applyFill="0" applyBorder="0" applyAlignment="0" applyProtection="0"/>
    <xf numFmtId="43" fontId="5" fillId="0" borderId="9" applyFont="0" applyFill="0" applyBorder="0" applyAlignment="0" applyProtection="0"/>
    <xf numFmtId="0" fontId="1" fillId="0" borderId="9"/>
    <xf numFmtId="43" fontId="1" fillId="0" borderId="9" applyFont="0" applyFill="0" applyBorder="0" applyAlignment="0" applyProtection="0"/>
    <xf numFmtId="9" fontId="1" fillId="0" borderId="9" applyFont="0" applyFill="0" applyBorder="0" applyAlignment="0" applyProtection="0"/>
    <xf numFmtId="0" fontId="28" fillId="0" borderId="9"/>
    <xf numFmtId="0" fontId="23" fillId="0" borderId="9"/>
    <xf numFmtId="167" fontId="1" fillId="0" borderId="9" applyFont="0" applyFill="0" applyBorder="0" applyAlignment="0" applyProtection="0"/>
    <xf numFmtId="167" fontId="1" fillId="0" borderId="9" applyFont="0" applyFill="0" applyBorder="0" applyAlignment="0" applyProtection="0"/>
    <xf numFmtId="0" fontId="17" fillId="0" borderId="9"/>
  </cellStyleXfs>
  <cellXfs count="76">
    <xf numFmtId="0" fontId="0" fillId="0" borderId="0" xfId="0"/>
    <xf numFmtId="0" fontId="7" fillId="0" borderId="0" xfId="0" applyFont="1"/>
    <xf numFmtId="0" fontId="12" fillId="0" borderId="0" xfId="0" applyFont="1"/>
    <xf numFmtId="0" fontId="7" fillId="2" borderId="1" xfId="0" applyFont="1" applyFill="1" applyBorder="1"/>
    <xf numFmtId="167" fontId="6" fillId="3" borderId="0" xfId="0" applyNumberFormat="1" applyFont="1" applyFill="1" applyAlignment="1">
      <alignment horizontal="right"/>
    </xf>
    <xf numFmtId="167" fontId="6" fillId="3" borderId="0" xfId="0" applyNumberFormat="1" applyFont="1" applyFill="1"/>
    <xf numFmtId="0" fontId="6" fillId="3" borderId="0" xfId="0" applyFont="1" applyFill="1"/>
    <xf numFmtId="0" fontId="9" fillId="3" borderId="0" xfId="0" applyFont="1" applyFill="1"/>
    <xf numFmtId="0" fontId="8" fillId="3" borderId="0" xfId="8" applyFont="1" applyFill="1"/>
    <xf numFmtId="0" fontId="11" fillId="3" borderId="0" xfId="0" applyFont="1" applyFill="1"/>
    <xf numFmtId="14" fontId="9" fillId="3" borderId="0" xfId="0" applyNumberFormat="1" applyFont="1" applyFill="1" applyAlignment="1">
      <alignment horizontal="right"/>
    </xf>
    <xf numFmtId="14" fontId="9" fillId="3" borderId="0" xfId="0" applyNumberFormat="1" applyFont="1" applyFill="1"/>
    <xf numFmtId="0" fontId="9" fillId="3" borderId="10" xfId="0" applyFont="1" applyFill="1" applyBorder="1"/>
    <xf numFmtId="0" fontId="6" fillId="3" borderId="10" xfId="0" applyFont="1" applyFill="1" applyBorder="1"/>
    <xf numFmtId="0" fontId="9" fillId="3" borderId="11" xfId="0" applyFont="1" applyFill="1" applyBorder="1"/>
    <xf numFmtId="167" fontId="9" fillId="3" borderId="11" xfId="0" applyNumberFormat="1" applyFont="1" applyFill="1" applyBorder="1" applyAlignment="1">
      <alignment horizontal="right"/>
    </xf>
    <xf numFmtId="0" fontId="9" fillId="3" borderId="12" xfId="0" applyFont="1" applyFill="1" applyBorder="1"/>
    <xf numFmtId="167" fontId="9" fillId="3" borderId="12" xfId="0" applyNumberFormat="1" applyFont="1" applyFill="1" applyBorder="1" applyAlignment="1">
      <alignment horizontal="right"/>
    </xf>
    <xf numFmtId="167" fontId="9" fillId="3" borderId="10" xfId="0" applyNumberFormat="1" applyFont="1" applyFill="1" applyBorder="1" applyAlignment="1">
      <alignment horizontal="right"/>
    </xf>
    <xf numFmtId="0" fontId="9" fillId="3" borderId="0" xfId="0" applyFont="1" applyFill="1" applyAlignment="1">
      <alignment horizontal="center"/>
    </xf>
    <xf numFmtId="0" fontId="14" fillId="3" borderId="0" xfId="0" applyFont="1" applyFill="1" applyAlignment="1">
      <alignment horizontal="center"/>
    </xf>
    <xf numFmtId="167" fontId="14" fillId="3" borderId="0" xfId="0" applyNumberFormat="1" applyFont="1" applyFill="1" applyAlignment="1">
      <alignment horizontal="right"/>
    </xf>
    <xf numFmtId="167" fontId="10" fillId="3" borderId="0" xfId="0" applyNumberFormat="1" applyFont="1" applyFill="1" applyAlignment="1">
      <alignment horizontal="right" vertical="center" wrapText="1"/>
    </xf>
    <xf numFmtId="167" fontId="10" fillId="3" borderId="0" xfId="0" applyNumberFormat="1" applyFont="1" applyFill="1" applyAlignment="1">
      <alignment horizontal="right"/>
    </xf>
    <xf numFmtId="167" fontId="15" fillId="3" borderId="0" xfId="0" applyNumberFormat="1" applyFont="1" applyFill="1" applyAlignment="1">
      <alignment horizontal="right" vertical="center" wrapText="1"/>
    </xf>
    <xf numFmtId="169" fontId="10" fillId="3" borderId="0" xfId="0" applyNumberFormat="1" applyFont="1" applyFill="1" applyAlignment="1">
      <alignment horizontal="right"/>
    </xf>
    <xf numFmtId="167" fontId="14" fillId="3" borderId="0" xfId="0" applyNumberFormat="1" applyFont="1" applyFill="1" applyAlignment="1">
      <alignment horizontal="right" vertical="center" wrapText="1"/>
    </xf>
    <xf numFmtId="166" fontId="10" fillId="3" borderId="0" xfId="0" applyNumberFormat="1" applyFont="1" applyFill="1" applyAlignment="1">
      <alignment horizontal="right" vertical="center" wrapText="1"/>
    </xf>
    <xf numFmtId="165" fontId="10" fillId="3" borderId="0" xfId="0" applyNumberFormat="1" applyFont="1" applyFill="1" applyAlignment="1">
      <alignment horizontal="right"/>
    </xf>
    <xf numFmtId="0" fontId="10" fillId="3" borderId="0" xfId="0" applyFont="1" applyFill="1" applyAlignment="1">
      <alignment horizontal="right"/>
    </xf>
    <xf numFmtId="164" fontId="14" fillId="3" borderId="0" xfId="0" applyNumberFormat="1" applyFont="1" applyFill="1" applyAlignment="1">
      <alignment horizontal="right"/>
    </xf>
    <xf numFmtId="168" fontId="10" fillId="3" borderId="0" xfId="0" applyNumberFormat="1" applyFont="1" applyFill="1" applyAlignment="1">
      <alignment horizontal="right" vertical="center" wrapText="1"/>
    </xf>
    <xf numFmtId="2" fontId="14" fillId="3" borderId="0" xfId="0" applyNumberFormat="1" applyFont="1" applyFill="1" applyAlignment="1">
      <alignment horizontal="right"/>
    </xf>
    <xf numFmtId="168" fontId="14" fillId="3" borderId="0" xfId="0" applyNumberFormat="1" applyFont="1" applyFill="1" applyAlignment="1">
      <alignment horizontal="right" vertical="center" wrapText="1"/>
    </xf>
    <xf numFmtId="168" fontId="14" fillId="3" borderId="0" xfId="0" applyNumberFormat="1" applyFont="1" applyFill="1" applyAlignment="1">
      <alignment horizontal="right" wrapText="1"/>
    </xf>
    <xf numFmtId="0" fontId="9" fillId="3" borderId="0" xfId="0" applyFont="1" applyFill="1" applyAlignment="1">
      <alignment horizontal="left"/>
    </xf>
    <xf numFmtId="170" fontId="6" fillId="3" borderId="0" xfId="0" applyNumberFormat="1" applyFont="1" applyFill="1"/>
    <xf numFmtId="0" fontId="16" fillId="3" borderId="0" xfId="0" quotePrefix="1" applyFont="1" applyFill="1"/>
    <xf numFmtId="0" fontId="6" fillId="2" borderId="9" xfId="0" applyFont="1" applyFill="1" applyBorder="1"/>
    <xf numFmtId="0" fontId="6" fillId="3" borderId="9" xfId="0" applyFont="1" applyFill="1" applyBorder="1"/>
    <xf numFmtId="0" fontId="9" fillId="2" borderId="9" xfId="0" applyFont="1" applyFill="1" applyBorder="1"/>
    <xf numFmtId="0" fontId="14" fillId="2" borderId="9" xfId="0" applyFont="1" applyFill="1" applyBorder="1"/>
    <xf numFmtId="0" fontId="6" fillId="2" borderId="9" xfId="0" applyFont="1" applyFill="1" applyBorder="1" applyAlignment="1">
      <alignment wrapText="1"/>
    </xf>
    <xf numFmtId="0" fontId="8" fillId="2" borderId="9" xfId="8" applyFont="1" applyFill="1" applyBorder="1"/>
    <xf numFmtId="0" fontId="11" fillId="3" borderId="11" xfId="0" applyFont="1" applyFill="1" applyBorder="1"/>
    <xf numFmtId="167" fontId="14" fillId="3" borderId="11" xfId="0" applyNumberFormat="1" applyFont="1" applyFill="1" applyBorder="1" applyAlignment="1">
      <alignment horizontal="right"/>
    </xf>
    <xf numFmtId="167" fontId="14" fillId="3" borderId="11" xfId="0" applyNumberFormat="1" applyFont="1" applyFill="1" applyBorder="1" applyAlignment="1">
      <alignment horizontal="right" vertical="center" wrapText="1"/>
    </xf>
    <xf numFmtId="0" fontId="6" fillId="4" borderId="0" xfId="0" applyFont="1" applyFill="1" applyAlignment="1">
      <alignment horizontal="left" indent="3"/>
    </xf>
    <xf numFmtId="167" fontId="6" fillId="4" borderId="0" xfId="0" applyNumberFormat="1" applyFont="1" applyFill="1" applyAlignment="1">
      <alignment horizontal="right"/>
    </xf>
    <xf numFmtId="3" fontId="6" fillId="3" borderId="0" xfId="0" applyNumberFormat="1" applyFont="1" applyFill="1"/>
    <xf numFmtId="167" fontId="9" fillId="3" borderId="0" xfId="0" applyNumberFormat="1" applyFont="1" applyFill="1"/>
    <xf numFmtId="167" fontId="6" fillId="4" borderId="9" xfId="0" applyNumberFormat="1" applyFont="1" applyFill="1" applyBorder="1" applyAlignment="1">
      <alignment horizontal="right"/>
    </xf>
    <xf numFmtId="0" fontId="6" fillId="3" borderId="0" xfId="0" applyFont="1" applyFill="1" applyAlignment="1">
      <alignment horizontal="right"/>
    </xf>
    <xf numFmtId="3" fontId="6" fillId="3" borderId="0" xfId="0" applyNumberFormat="1" applyFont="1" applyFill="1" applyAlignment="1">
      <alignment horizontal="right"/>
    </xf>
    <xf numFmtId="167" fontId="9" fillId="3" borderId="11" xfId="0" applyNumberFormat="1" applyFont="1" applyFill="1" applyBorder="1"/>
    <xf numFmtId="167" fontId="6" fillId="0" borderId="0" xfId="0" applyNumberFormat="1" applyFont="1" applyAlignment="1">
      <alignment horizontal="right"/>
    </xf>
    <xf numFmtId="167" fontId="6" fillId="0" borderId="0" xfId="0" applyNumberFormat="1" applyFont="1"/>
    <xf numFmtId="167" fontId="9" fillId="0" borderId="11" xfId="0" applyNumberFormat="1" applyFont="1" applyBorder="1" applyAlignment="1">
      <alignment horizontal="right"/>
    </xf>
    <xf numFmtId="0" fontId="6" fillId="0" borderId="0" xfId="0" applyFont="1"/>
    <xf numFmtId="0" fontId="9" fillId="0" borderId="11" xfId="0" applyFont="1" applyBorder="1"/>
    <xf numFmtId="0" fontId="9" fillId="0" borderId="0" xfId="0" applyFont="1"/>
    <xf numFmtId="0" fontId="9" fillId="0" borderId="12" xfId="0" applyFont="1" applyBorder="1"/>
    <xf numFmtId="167" fontId="6" fillId="3" borderId="0" xfId="0" applyNumberFormat="1" applyFont="1" applyFill="1" applyAlignment="1">
      <alignment horizontal="left"/>
    </xf>
    <xf numFmtId="167" fontId="10" fillId="3" borderId="0" xfId="0" applyNumberFormat="1" applyFont="1" applyFill="1" applyAlignment="1">
      <alignment horizontal="left" vertical="center"/>
    </xf>
    <xf numFmtId="0" fontId="29" fillId="3" borderId="0" xfId="0" applyFont="1" applyFill="1"/>
    <xf numFmtId="0" fontId="30" fillId="3" borderId="0" xfId="0" applyFont="1" applyFill="1"/>
    <xf numFmtId="167" fontId="29" fillId="3" borderId="0" xfId="0" applyNumberFormat="1" applyFont="1" applyFill="1" applyAlignment="1">
      <alignment horizontal="right" vertical="center" wrapText="1"/>
    </xf>
    <xf numFmtId="0" fontId="11" fillId="2" borderId="2" xfId="0" applyFont="1" applyFill="1" applyBorder="1" applyAlignment="1">
      <alignment horizontal="left" vertical="top" wrapText="1"/>
    </xf>
    <xf numFmtId="0" fontId="13" fillId="0" borderId="3" xfId="0" applyFont="1" applyBorder="1"/>
    <xf numFmtId="0" fontId="13" fillId="0" borderId="4" xfId="0" applyFont="1" applyBorder="1"/>
    <xf numFmtId="0" fontId="13" fillId="0" borderId="5" xfId="0" applyFont="1" applyBorder="1"/>
    <xf numFmtId="0" fontId="7" fillId="0" borderId="0" xfId="0" applyFont="1"/>
    <xf numFmtId="0" fontId="13" fillId="0" borderId="6" xfId="0" applyFont="1" applyBorder="1"/>
    <xf numFmtId="0" fontId="13" fillId="0" borderId="7" xfId="0" applyFont="1" applyBorder="1"/>
    <xf numFmtId="0" fontId="13" fillId="0" borderId="8" xfId="0" applyFont="1" applyBorder="1"/>
    <xf numFmtId="0" fontId="13" fillId="0" borderId="9" xfId="0" applyFont="1" applyBorder="1"/>
  </cellXfs>
  <cellStyles count="650">
    <cellStyle name="=C:\WINNT35\SYSTEM32\COMMAND.COM" xfId="11" xr:uid="{1892824C-EF6D-48D0-A124-A18225E50CFA}"/>
    <cellStyle name="Comma 10" xfId="53" xr:uid="{DC3EDD03-89F9-4F74-AC43-C4FB9544A156}"/>
    <cellStyle name="Comma 10 2" xfId="76" xr:uid="{697CC075-C4F7-423D-BE24-D0BAB64C9D12}"/>
    <cellStyle name="Comma 10 2 2" xfId="124" xr:uid="{D23861BE-D082-4938-AA41-C45078AA0A35}"/>
    <cellStyle name="Comma 10 2 2 2" xfId="231" xr:uid="{C6CA770E-05EC-4425-936D-E10F132F7633}"/>
    <cellStyle name="Comma 10 2 2 2 2" xfId="568" xr:uid="{5F0FC0D5-37D9-4E03-8CDE-4CE71AC8CB8A}"/>
    <cellStyle name="Comma 10 2 2 2 3" xfId="400" xr:uid="{93C608D7-84C1-4261-B238-FAEEB312EEC0}"/>
    <cellStyle name="Comma 10 2 2 3" xfId="178" xr:uid="{15AE8D9F-DCD0-47CE-B834-BEAD68197860}"/>
    <cellStyle name="Comma 10 2 2 3 2" xfId="515" xr:uid="{E33B7F11-2BD0-432E-AC82-B2D7DEC2065D}"/>
    <cellStyle name="Comma 10 2 2 3 3" xfId="347" xr:uid="{44C5DF12-F21D-46D4-BC30-08D94EB0C3DA}"/>
    <cellStyle name="Comma 10 2 2 4" xfId="462" xr:uid="{DBB80CA0-FF60-4413-B46F-F2C4F6A0F2F2}"/>
    <cellStyle name="Comma 10 2 2 5" xfId="294" xr:uid="{9C38E484-8644-40A7-97A3-434BE9E93DE2}"/>
    <cellStyle name="Comma 10 2 2 6" xfId="616" xr:uid="{039F1DA6-776F-45A1-8CC1-07CDBBAD2AB8}"/>
    <cellStyle name="Comma 10 2 3" xfId="210" xr:uid="{0DEE86D5-359D-4E61-9FA7-4D9FA98C2D88}"/>
    <cellStyle name="Comma 10 2 3 2" xfId="547" xr:uid="{DF75A2C5-0DCC-4318-9929-40F04E79B9F2}"/>
    <cellStyle name="Comma 10 2 3 3" xfId="379" xr:uid="{66592486-4DD9-40F1-B610-6DD827E2DC0B}"/>
    <cellStyle name="Comma 10 2 4" xfId="157" xr:uid="{E55A46BD-DA9D-480E-858D-02AE2C5021DF}"/>
    <cellStyle name="Comma 10 2 4 2" xfId="494" xr:uid="{05A68527-869E-4052-8ECC-DF937FDFFA69}"/>
    <cellStyle name="Comma 10 2 4 3" xfId="326" xr:uid="{BCD54098-A695-4F19-975E-427D30047E89}"/>
    <cellStyle name="Comma 10 2 5" xfId="441" xr:uid="{DE16E733-9408-4F2D-9B5F-0125BB5B41F0}"/>
    <cellStyle name="Comma 10 2 6" xfId="273" xr:uid="{1450E339-BB95-4388-975A-41DFB73A5FC8}"/>
    <cellStyle name="Comma 10 2 7" xfId="596" xr:uid="{FAFF1F48-C282-4C37-8B51-BF6E73FBBCAC}"/>
    <cellStyle name="Comma 10 3" xfId="113" xr:uid="{70B0C2CB-7A30-4234-9734-DE93C0B81793}"/>
    <cellStyle name="Comma 10 3 2" xfId="225" xr:uid="{8AD23C24-EA72-4756-B2B4-2DB4CB9F9143}"/>
    <cellStyle name="Comma 10 3 2 2" xfId="562" xr:uid="{99CD4B88-BE27-4FCA-9ECA-484CBCFCA816}"/>
    <cellStyle name="Comma 10 3 2 3" xfId="394" xr:uid="{319A11D0-31AC-4A19-AFD2-755F5897F022}"/>
    <cellStyle name="Comma 10 3 3" xfId="172" xr:uid="{EA9B17FA-04D9-4BA5-A9F5-EBD13B4276AC}"/>
    <cellStyle name="Comma 10 3 3 2" xfId="509" xr:uid="{E03C6D09-48B7-4D0F-BA4D-84CDA3F045C7}"/>
    <cellStyle name="Comma 10 3 3 3" xfId="341" xr:uid="{95028E74-EFD9-4F70-9863-A7E7933EAFAE}"/>
    <cellStyle name="Comma 10 3 4" xfId="456" xr:uid="{AD79663C-B420-44C5-AD4F-C02FE980AD88}"/>
    <cellStyle name="Comma 10 3 5" xfId="288" xr:uid="{7CA80557-18FB-4D53-96DD-D5CD332D4B20}"/>
    <cellStyle name="Comma 10 3 6" xfId="610" xr:uid="{CFC10E72-1446-408A-957F-AFF285AAFF54}"/>
    <cellStyle name="Comma 10 4" xfId="198" xr:uid="{DB33C67C-CACB-4DBA-8DAB-F5AE9D09F234}"/>
    <cellStyle name="Comma 10 4 2" xfId="535" xr:uid="{8C4C35F6-5C14-4331-BCE9-FC938E0FF059}"/>
    <cellStyle name="Comma 10 4 3" xfId="367" xr:uid="{EF527368-C9D0-4CA2-89D5-0A9261C8F005}"/>
    <cellStyle name="Comma 10 5" xfId="145" xr:uid="{AB173FBB-5983-4F9F-A52E-A6BAE2D929B4}"/>
    <cellStyle name="Comma 10 5 2" xfId="482" xr:uid="{36D2698F-4508-4CE8-928F-3744CA35808C}"/>
    <cellStyle name="Comma 10 5 3" xfId="314" xr:uid="{E0B4BE2C-54FC-40D0-A2E8-4F183AA3A786}"/>
    <cellStyle name="Comma 10 6" xfId="429" xr:uid="{10BDD2E5-B862-42CA-A95C-B1EE253FF735}"/>
    <cellStyle name="Comma 10 7" xfId="261" xr:uid="{1243BD89-ABD4-41A2-B927-9CA36EF92A6C}"/>
    <cellStyle name="Comma 10 8" xfId="590" xr:uid="{6C5B7F95-AE3A-48E2-AB24-E9578C24229A}"/>
    <cellStyle name="Comma 11" xfId="55" xr:uid="{F4C331A6-4F8A-44FA-854D-D1309D7C50EF}"/>
    <cellStyle name="Comma 11 2" xfId="200" xr:uid="{278D368B-46EC-4A5F-BF19-B4CCE8791115}"/>
    <cellStyle name="Comma 11 2 2" xfId="537" xr:uid="{696FEFFB-F0E2-4765-9908-E8DBB16E89E2}"/>
    <cellStyle name="Comma 11 2 3" xfId="369" xr:uid="{3A2191F8-4CA9-487A-88DC-E1DA4463B170}"/>
    <cellStyle name="Comma 11 3" xfId="147" xr:uid="{E63A7258-14F1-4510-978F-0DC417946994}"/>
    <cellStyle name="Comma 11 3 2" xfId="484" xr:uid="{D6F6A14B-5D81-406D-8747-6C91BD515F72}"/>
    <cellStyle name="Comma 11 3 3" xfId="316" xr:uid="{ED2EC261-8958-4E10-8B37-F41C321DF95C}"/>
    <cellStyle name="Comma 11 4" xfId="431" xr:uid="{1578A696-131E-4A55-A51F-AB3BD7F35DC3}"/>
    <cellStyle name="Comma 11 5" xfId="263" xr:uid="{3FCB5ED6-00B7-40F5-8214-01E9CACC394F}"/>
    <cellStyle name="Comma 12" xfId="58" xr:uid="{77ED76CD-391C-43F3-B4EC-DDC28A23BE11}"/>
    <cellStyle name="Comma 12 2" xfId="115" xr:uid="{12F9A143-D397-49B3-869C-5E0C5C6F91E6}"/>
    <cellStyle name="Comma 12 2 2" xfId="227" xr:uid="{B79B3CAF-C757-42E0-BD85-A928E311F852}"/>
    <cellStyle name="Comma 12 2 2 2" xfId="564" xr:uid="{E972CDDD-F5C1-48D4-9AB7-B776B0100991}"/>
    <cellStyle name="Comma 12 2 2 3" xfId="396" xr:uid="{08B7F43C-1C17-407D-B82C-D3D52D376E39}"/>
    <cellStyle name="Comma 12 2 3" xfId="174" xr:uid="{D7107AF8-3836-488E-B3CF-7B1D660515E8}"/>
    <cellStyle name="Comma 12 2 3 2" xfId="511" xr:uid="{44165FCE-3D38-4352-9A12-A3657D0FA2C1}"/>
    <cellStyle name="Comma 12 2 3 3" xfId="343" xr:uid="{057F3D84-EB36-4852-B35C-A72099F39DB2}"/>
    <cellStyle name="Comma 12 2 4" xfId="458" xr:uid="{75954127-EA3B-4F7C-8C4F-C16EFB339435}"/>
    <cellStyle name="Comma 12 2 5" xfId="290" xr:uid="{0EF3424D-E9F4-4317-86E4-E7EDDC225AB5}"/>
    <cellStyle name="Comma 12 2 6" xfId="612" xr:uid="{4344F42F-6E95-46C5-97A3-5750DA395154}"/>
    <cellStyle name="Comma 12 3" xfId="202" xr:uid="{361A4B95-A669-4D49-B27F-3CE4AB1EC833}"/>
    <cellStyle name="Comma 12 3 2" xfId="539" xr:uid="{503D3A90-DC5C-450A-A9BC-C5F29C589F8B}"/>
    <cellStyle name="Comma 12 3 3" xfId="371" xr:uid="{6D2B9D40-91D1-4977-BD46-E39B2FF6C2F5}"/>
    <cellStyle name="Comma 12 4" xfId="149" xr:uid="{DA0C243F-1462-4216-93E3-8A5F4691ED17}"/>
    <cellStyle name="Comma 12 4 2" xfId="486" xr:uid="{EADC304C-F379-4F50-A969-D9AC43BDBBF1}"/>
    <cellStyle name="Comma 12 4 3" xfId="318" xr:uid="{B50A7620-A1E3-4191-B0E5-CE4780BEDF61}"/>
    <cellStyle name="Comma 12 5" xfId="433" xr:uid="{36934ED2-F8EF-4E84-A668-8485F628A685}"/>
    <cellStyle name="Comma 12 6" xfId="265" xr:uid="{B43323E4-B8A3-4FB0-A1BE-785AAB9B7B7F}"/>
    <cellStyle name="Comma 12 7" xfId="592" xr:uid="{7DBA09D7-B538-457B-9D7D-D6C826C6A8D8}"/>
    <cellStyle name="Comma 13" xfId="63" xr:uid="{122137FD-9C6A-41EB-BB68-379BC0DEBEA2}"/>
    <cellStyle name="Comma 13 2" xfId="204" xr:uid="{145F270D-1CB5-4EF0-B7A8-631941B59D9D}"/>
    <cellStyle name="Comma 13 2 2" xfId="541" xr:uid="{38EBBA84-A117-4DA6-8A18-A3F85E790370}"/>
    <cellStyle name="Comma 13 2 3" xfId="373" xr:uid="{A113277B-27ED-49B7-8690-0BB951708005}"/>
    <cellStyle name="Comma 13 3" xfId="151" xr:uid="{150C57A9-2EE2-4F17-A13C-5220F9467C49}"/>
    <cellStyle name="Comma 13 3 2" xfId="488" xr:uid="{EE04586D-EC03-44CF-BA6A-3E8760A77847}"/>
    <cellStyle name="Comma 13 3 3" xfId="320" xr:uid="{B7F508E1-76C6-4498-99F1-56915A2E31F3}"/>
    <cellStyle name="Comma 13 4" xfId="435" xr:uid="{1B9B8152-4A45-478A-A76E-4B49C7E442A4}"/>
    <cellStyle name="Comma 13 5" xfId="267" xr:uid="{B215C6DB-0918-485B-B30E-D106A83D7768}"/>
    <cellStyle name="Comma 14" xfId="64" xr:uid="{A4DE8A29-382F-4527-88F5-FE52DE18C45C}"/>
    <cellStyle name="Comma 15" xfId="68" xr:uid="{8D1319BE-B25D-4EF4-A3C0-77D2C6A009C4}"/>
    <cellStyle name="Comma 15 2" xfId="119" xr:uid="{DE3B2179-8D0D-4EC1-B0DF-F03B643F3FCC}"/>
    <cellStyle name="Comma 16" xfId="81" xr:uid="{E5A46A25-1A18-44F6-A6A7-308BE5729CC0}"/>
    <cellStyle name="Comma 17" xfId="84" xr:uid="{26886CE5-2E23-4058-BB0E-B3D8164AE4CD}"/>
    <cellStyle name="Comma 17 2" xfId="127" xr:uid="{846A1732-7C38-428E-9DA0-E16D099DE87C}"/>
    <cellStyle name="Comma 17 2 2" xfId="234" xr:uid="{6FFF145F-F527-4BA5-9286-BFA4FE67F78F}"/>
    <cellStyle name="Comma 17 2 2 2" xfId="571" xr:uid="{C6B4DAF3-3F2F-4475-BE1C-416F9456F069}"/>
    <cellStyle name="Comma 17 2 2 3" xfId="403" xr:uid="{DDE18692-2F27-4B8C-B207-E976F45707C6}"/>
    <cellStyle name="Comma 17 2 3" xfId="181" xr:uid="{9ACFBDD8-4D96-4AEA-B9F4-EBB5C9056E4C}"/>
    <cellStyle name="Comma 17 2 3 2" xfId="518" xr:uid="{BE683316-0EFF-4EB7-B217-C8A97418C0AC}"/>
    <cellStyle name="Comma 17 2 3 3" xfId="350" xr:uid="{260A57B6-5577-49CA-92A8-9CA4BB6B1B97}"/>
    <cellStyle name="Comma 17 2 4" xfId="465" xr:uid="{F79921DF-C75E-45D0-ACFD-DF846FF601A3}"/>
    <cellStyle name="Comma 17 2 5" xfId="297" xr:uid="{11BA562B-944F-4967-AAC8-0C99CD62ECFB}"/>
    <cellStyle name="Comma 17 2 6" xfId="619" xr:uid="{17D28D0E-816D-4DD8-A538-A677BFF5C654}"/>
    <cellStyle name="Comma 17 3" xfId="214" xr:uid="{3FCB8DF5-124A-47FB-8D30-499384412BD3}"/>
    <cellStyle name="Comma 17 3 2" xfId="551" xr:uid="{6C51BF5F-4301-4A3D-96F2-919E11BA324A}"/>
    <cellStyle name="Comma 17 3 3" xfId="383" xr:uid="{0623DF87-75E2-41FE-9E8D-874F44D8A6DE}"/>
    <cellStyle name="Comma 17 4" xfId="161" xr:uid="{4C4C27F5-F1CE-4F2A-8E98-6343564302FB}"/>
    <cellStyle name="Comma 17 4 2" xfId="498" xr:uid="{0DE5CEE6-22D1-440E-B78A-2233E85577D0}"/>
    <cellStyle name="Comma 17 4 3" xfId="330" xr:uid="{CB1088C0-8F9C-4111-81FB-773A478D89CE}"/>
    <cellStyle name="Comma 17 5" xfId="445" xr:uid="{CE7B0D89-8C93-4CC5-B9E8-AFEAF07A4BCC}"/>
    <cellStyle name="Comma 17 6" xfId="277" xr:uid="{DE84FC89-E7B6-4882-9E16-3CF6143CF58D}"/>
    <cellStyle name="Comma 18" xfId="87" xr:uid="{1B3F5D30-3485-4394-8392-1D3FD6F39F1D}"/>
    <cellStyle name="Comma 18 2" xfId="128" xr:uid="{4B752CFF-7569-4506-B913-E7F6EBCB417C}"/>
    <cellStyle name="Comma 18 2 2" xfId="235" xr:uid="{83892787-5F28-4404-92FE-786B5D88A79B}"/>
    <cellStyle name="Comma 18 2 2 2" xfId="572" xr:uid="{89694137-2F91-4299-81F0-A41F13D70FD4}"/>
    <cellStyle name="Comma 18 2 2 3" xfId="404" xr:uid="{9962460C-09C0-4F5C-BAF5-D98AEE37C75A}"/>
    <cellStyle name="Comma 18 2 3" xfId="182" xr:uid="{9BFBAA8B-10C7-40BA-A545-1DC301ABF6C1}"/>
    <cellStyle name="Comma 18 2 3 2" xfId="519" xr:uid="{AADEF677-A343-4025-9CEA-E7200780F278}"/>
    <cellStyle name="Comma 18 2 3 3" xfId="351" xr:uid="{A01CA529-5580-4D2F-8700-331C5707FD21}"/>
    <cellStyle name="Comma 18 2 4" xfId="466" xr:uid="{3F8099C4-738A-427E-A422-48AC9D76606D}"/>
    <cellStyle name="Comma 18 2 5" xfId="298" xr:uid="{3CDCBB33-58A7-4275-A3FD-17E9E7D40FB4}"/>
    <cellStyle name="Comma 18 2 6" xfId="620" xr:uid="{3E5984D1-C13F-4F78-B733-87270506A891}"/>
    <cellStyle name="Comma 18 3" xfId="215" xr:uid="{CFC31548-F73A-4123-82D2-CF4E58693099}"/>
    <cellStyle name="Comma 18 3 2" xfId="552" xr:uid="{3DBCAC2F-C85E-4A11-856E-36592960359B}"/>
    <cellStyle name="Comma 18 3 3" xfId="384" xr:uid="{D2FFC706-1A5F-41C4-A3F8-47E785CA0D28}"/>
    <cellStyle name="Comma 18 4" xfId="162" xr:uid="{21ABD0A1-10B8-4F3E-A0DE-5EB0FF423D7F}"/>
    <cellStyle name="Comma 18 4 2" xfId="499" xr:uid="{15CD25E3-6E6A-4141-9887-C12AEAAE9010}"/>
    <cellStyle name="Comma 18 4 3" xfId="331" xr:uid="{65E9DE47-B1D1-4435-9177-0E37284FE701}"/>
    <cellStyle name="Comma 18 5" xfId="446" xr:uid="{A3F8C91D-5719-4C9F-9051-D57079DE623B}"/>
    <cellStyle name="Comma 18 6" xfId="278" xr:uid="{9E4DBB27-7408-4C81-B835-4E4570E3A90B}"/>
    <cellStyle name="Comma 18 7" xfId="599" xr:uid="{214FF45A-90B5-4CC1-824F-6AF3BE11FC58}"/>
    <cellStyle name="Comma 2" xfId="32" xr:uid="{572D4532-94BF-415C-A1A8-6E4220ECF054}"/>
    <cellStyle name="Comma 2 10" xfId="421" xr:uid="{857AA0E1-5477-474F-8878-846EE894E469}"/>
    <cellStyle name="Comma 2 11" xfId="253" xr:uid="{A83014CE-FF3C-4602-9F9B-277946B5B335}"/>
    <cellStyle name="Comma 2 12" xfId="582" xr:uid="{076157B4-5AEC-4CB0-BED1-96CC63F830F9}"/>
    <cellStyle name="Comma 2 2" xfId="40" xr:uid="{FD66B7DD-0524-4D1C-A5B1-4B9C88A5548E}"/>
    <cellStyle name="Comma 2 2 2" xfId="92" xr:uid="{BB0CB59C-3812-463B-BCFB-E1C5A3559B2E}"/>
    <cellStyle name="Comma 2 3" xfId="49" xr:uid="{B0302321-AD22-45E1-A5D9-D43825C517DA}"/>
    <cellStyle name="Comma 2 3 2" xfId="111" xr:uid="{FD5B1DAC-BDB2-4359-89A1-275557D66F3F}"/>
    <cellStyle name="Comma 2 3 2 2" xfId="223" xr:uid="{62A40392-C688-40A5-9C89-AF9F9F875F16}"/>
    <cellStyle name="Comma 2 3 2 2 2" xfId="560" xr:uid="{8839137F-3CE6-4FF2-9580-33CDE95DBA62}"/>
    <cellStyle name="Comma 2 3 2 2 3" xfId="392" xr:uid="{9D9BB639-6845-4AF6-9B09-05DE955F7F9D}"/>
    <cellStyle name="Comma 2 3 2 3" xfId="170" xr:uid="{DFC216D7-D247-4C28-A02A-4495A1DFF4C4}"/>
    <cellStyle name="Comma 2 3 2 3 2" xfId="507" xr:uid="{D317D66A-F775-4BA2-81A7-276771E75BC1}"/>
    <cellStyle name="Comma 2 3 2 3 3" xfId="339" xr:uid="{BF89CB00-B3BE-4D1D-AD8F-435DF6D3FB9E}"/>
    <cellStyle name="Comma 2 3 2 4" xfId="454" xr:uid="{A0CF324A-F213-406D-955F-7237F9E255CC}"/>
    <cellStyle name="Comma 2 3 2 5" xfId="286" xr:uid="{01EE6E7B-A437-4B1C-A2E6-D51ADDC24EAF}"/>
    <cellStyle name="Comma 2 3 2 6" xfId="608" xr:uid="{A89BF707-DAFA-4B98-A92C-6816D9F74F2D}"/>
    <cellStyle name="Comma 2 3 3" xfId="196" xr:uid="{045D07CE-A1AA-4E27-8FF4-970FD3A5AF4F}"/>
    <cellStyle name="Comma 2 3 3 2" xfId="533" xr:uid="{42AA3E3C-36CC-4006-9BD6-48BEF6A68B3F}"/>
    <cellStyle name="Comma 2 3 3 3" xfId="365" xr:uid="{BB6BA40A-2FE6-423B-8D2E-177DC0774E5C}"/>
    <cellStyle name="Comma 2 3 4" xfId="143" xr:uid="{52F97B28-57E2-4743-97B5-44C3831B6B8D}"/>
    <cellStyle name="Comma 2 3 4 2" xfId="480" xr:uid="{A38CE38F-82A5-49CB-AC5C-5969661F741A}"/>
    <cellStyle name="Comma 2 3 4 3" xfId="312" xr:uid="{DE8B1523-C588-46F3-B85B-CD3ED6182334}"/>
    <cellStyle name="Comma 2 3 5" xfId="427" xr:uid="{FDB71D52-B62F-497A-8DC4-4F48B078E299}"/>
    <cellStyle name="Comma 2 3 6" xfId="259" xr:uid="{23D4F5FC-CDA4-457D-BF19-F0FBFD85D66E}"/>
    <cellStyle name="Comma 2 3 7" xfId="588" xr:uid="{C8870EB9-B197-4F27-98EB-8AAF6ADFCA1E}"/>
    <cellStyle name="Comma 2 4" xfId="16" xr:uid="{9096F5CC-016F-4967-AAB9-09ECAEFDCF5C}"/>
    <cellStyle name="Comma 2 4 2" xfId="122" xr:uid="{F2C36427-BEAD-4116-AF18-F259A8F18375}"/>
    <cellStyle name="Comma 2 4 2 2" xfId="229" xr:uid="{42685860-F783-413A-B2A6-01412D792ED1}"/>
    <cellStyle name="Comma 2 4 2 2 2" xfId="566" xr:uid="{F8682C18-B47E-4A7D-8749-522E83E413B1}"/>
    <cellStyle name="Comma 2 4 2 2 3" xfId="398" xr:uid="{DA0CB8E7-D4FF-4905-B425-585EB65351DD}"/>
    <cellStyle name="Comma 2 4 2 3" xfId="176" xr:uid="{7DDABF26-EB05-4D89-8A42-6D42AD4EC833}"/>
    <cellStyle name="Comma 2 4 2 3 2" xfId="513" xr:uid="{F80FD927-100C-4FA2-9662-4BC2D4F48EA1}"/>
    <cellStyle name="Comma 2 4 2 3 3" xfId="345" xr:uid="{0A6C4348-6908-40DD-BFAF-D274498C1EA2}"/>
    <cellStyle name="Comma 2 4 2 4" xfId="460" xr:uid="{E9CC094F-6A73-45F7-A76F-5E7BC5940A6D}"/>
    <cellStyle name="Comma 2 4 2 5" xfId="292" xr:uid="{A6431F7E-0B20-4535-99FD-6388BE3A650F}"/>
    <cellStyle name="Comma 2 4 2 6" xfId="614" xr:uid="{E57F96CA-8EE9-491E-8F62-F08ADA180ACD}"/>
    <cellStyle name="Comma 2 4 3" xfId="71" xr:uid="{68476C9D-CDDF-4AE7-ACF6-FAC3F29F5AD2}"/>
    <cellStyle name="Comma 2 4 3 2" xfId="206" xr:uid="{CAC307C1-630F-47BF-AE51-0DC0422FFB86}"/>
    <cellStyle name="Comma 2 4 3 2 2" xfId="543" xr:uid="{0B13F6AA-3399-4B8F-B7AD-2450DC38D4A4}"/>
    <cellStyle name="Comma 2 4 3 2 3" xfId="375" xr:uid="{C26CA63B-8E34-42E4-9952-ACEF3AAE2F8B}"/>
    <cellStyle name="Comma 2 4 3 3" xfId="153" xr:uid="{14FFA44B-13A2-44ED-B1B2-4FEB02632CB1}"/>
    <cellStyle name="Comma 2 4 3 3 2" xfId="490" xr:uid="{8CF8283A-370B-4D3C-874F-B6BBE2CC0EFB}"/>
    <cellStyle name="Comma 2 4 3 3 3" xfId="322" xr:uid="{4909007B-18D0-465B-8772-845DDC006C3D}"/>
    <cellStyle name="Comma 2 4 3 4" xfId="437" xr:uid="{62879786-C8CE-4E77-AAA6-F0AC68461E31}"/>
    <cellStyle name="Comma 2 4 3 5" xfId="269" xr:uid="{6A132976-F3CC-4E38-890C-C571BD20D8BB}"/>
    <cellStyle name="Comma 2 4 4" xfId="183" xr:uid="{7B52D13A-3C5E-4AA1-A6B6-16F3651D3961}"/>
    <cellStyle name="Comma 2 4 4 2" xfId="520" xr:uid="{DDFB48F9-AB05-42EE-8C14-90D353AD7A83}"/>
    <cellStyle name="Comma 2 4 4 3" xfId="352" xr:uid="{49203607-37C5-435A-BAC4-3788C3D8EA97}"/>
    <cellStyle name="Comma 2 4 5" xfId="130" xr:uid="{28D1E5E9-8AB8-4288-B003-C1A5B388958C}"/>
    <cellStyle name="Comma 2 4 5 2" xfId="467" xr:uid="{994ABA4A-2868-4512-997E-BB131A6F09D4}"/>
    <cellStyle name="Comma 2 4 5 3" xfId="299" xr:uid="{F5DF1D44-16BA-4A8B-8DF0-548DDCC8AF56}"/>
    <cellStyle name="Comma 2 4 6" xfId="414" xr:uid="{1446934C-FBDC-45A7-A86D-C9CA9143DD60}"/>
    <cellStyle name="Comma 2 4 7" xfId="246" xr:uid="{E5C4C409-9133-4A8C-A6F0-3FCE5A2874D6}"/>
    <cellStyle name="Comma 2 4 8" xfId="594" xr:uid="{8EAF2C0E-85B9-4BE2-9805-3D2F95441657}"/>
    <cellStyle name="Comma 2 5" xfId="73" xr:uid="{54481DBA-F77F-41BF-A227-EA2BD5F58301}"/>
    <cellStyle name="Comma 2 5 2" xfId="208" xr:uid="{32B0E665-ACEC-4A5D-9E34-1061304F81CA}"/>
    <cellStyle name="Comma 2 5 2 2" xfId="240" xr:uid="{0B848834-94B6-43FC-A49D-E66EB6045406}"/>
    <cellStyle name="Comma 2 5 2 2 2" xfId="576" xr:uid="{423700DA-98B1-4DCC-9395-136E4B6B8D67}"/>
    <cellStyle name="Comma 2 5 2 2 3" xfId="408" xr:uid="{C046B640-BC99-4E50-B85F-EE54B6577122}"/>
    <cellStyle name="Comma 2 5 2 3" xfId="545" xr:uid="{41B3377D-2951-4809-89FE-E4A72C457E41}"/>
    <cellStyle name="Comma 2 5 2 4" xfId="377" xr:uid="{46494E6F-17B1-4C81-AD84-F46FECEAB06F}"/>
    <cellStyle name="Comma 2 5 3" xfId="155" xr:uid="{DE2B3713-6B8E-4C87-A757-C9613F480DF4}"/>
    <cellStyle name="Comma 2 5 3 2" xfId="492" xr:uid="{2F05F4BF-1890-4B2F-9805-EFE02B46B48D}"/>
    <cellStyle name="Comma 2 5 3 3" xfId="324" xr:uid="{36276C8A-6984-4559-8C77-9F102531DCAC}"/>
    <cellStyle name="Comma 2 5 4" xfId="439" xr:uid="{5014C63B-B07C-4B75-8281-AB3A04D66F96}"/>
    <cellStyle name="Comma 2 5 5" xfId="271" xr:uid="{F722580F-A9C5-4F12-A864-CD5C746A8890}"/>
    <cellStyle name="Comma 2 6" xfId="90" xr:uid="{D54423FE-6799-499A-9B62-2BD7B440E80F}"/>
    <cellStyle name="Comma 2 7" xfId="105" xr:uid="{FBD3D4F0-1F06-4B93-B3C1-11E283E3613B}"/>
    <cellStyle name="Comma 2 7 2" xfId="217" xr:uid="{6C5AE6C3-DB09-479E-B38A-6BA8AE02FDE4}"/>
    <cellStyle name="Comma 2 7 2 2" xfId="554" xr:uid="{B5E734E5-0A14-40E8-8C4C-25A55137DACE}"/>
    <cellStyle name="Comma 2 7 2 3" xfId="386" xr:uid="{7F1993A0-E71C-4998-83BC-0AD8B06D08DB}"/>
    <cellStyle name="Comma 2 7 3" xfId="164" xr:uid="{7DFF4B49-6130-4D85-9BDF-93E072F95C34}"/>
    <cellStyle name="Comma 2 7 3 2" xfId="501" xr:uid="{5405210C-AD36-4896-ACB7-803A9C734303}"/>
    <cellStyle name="Comma 2 7 3 3" xfId="333" xr:uid="{4226A27A-71D4-441C-BB51-59E51B85A75A}"/>
    <cellStyle name="Comma 2 7 4" xfId="448" xr:uid="{A7E00885-5EF0-482B-BAC7-4B27E3B38E1C}"/>
    <cellStyle name="Comma 2 7 5" xfId="280" xr:uid="{2CBD693F-A490-4D91-9679-73B65B9DD757}"/>
    <cellStyle name="Comma 2 7 6" xfId="602" xr:uid="{6CF7CA05-7D9B-4A41-B612-C6AAA64599A5}"/>
    <cellStyle name="Comma 2 8" xfId="190" xr:uid="{0BBA60F3-BBA4-4F25-B875-45AA253E452C}"/>
    <cellStyle name="Comma 2 8 2" xfId="527" xr:uid="{3D735B06-FAAC-43A3-B08B-8A53DE78F167}"/>
    <cellStyle name="Comma 2 8 3" xfId="359" xr:uid="{CA4AF727-B9AA-40A5-9E9E-EEAC5E450060}"/>
    <cellStyle name="Comma 2 9" xfId="137" xr:uid="{107EE222-62D2-405A-8433-315F17A81C77}"/>
    <cellStyle name="Comma 2 9 2" xfId="474" xr:uid="{40D7D892-BC18-423D-9EEF-D3BF87E6B983}"/>
    <cellStyle name="Comma 2 9 3" xfId="306" xr:uid="{956B5B00-F470-462E-9449-FBFB86DDC601}"/>
    <cellStyle name="Comma 3" xfId="33" xr:uid="{095317E9-3A0E-4F1E-8117-5962F4DB6087}"/>
    <cellStyle name="Comma 3 2" xfId="14" xr:uid="{37351779-4D69-4C3C-BA0D-04248587CD82}"/>
    <cellStyle name="Comma 3 2 2" xfId="74" xr:uid="{D8F0D99C-BE07-4E88-9D08-34C97C15D73E}"/>
    <cellStyle name="Comma 3 2 2 2" xfId="123" xr:uid="{6CE2AC64-CBE8-4F8E-A436-FE6C1E973657}"/>
    <cellStyle name="Comma 3 2 2 2 2" xfId="230" xr:uid="{BD7C43BF-5454-44D4-A7AE-80CAC34CB117}"/>
    <cellStyle name="Comma 3 2 2 2 2 2" xfId="567" xr:uid="{DCD6CC81-0DB5-4BFC-9235-F563E3A73C3F}"/>
    <cellStyle name="Comma 3 2 2 2 2 3" xfId="399" xr:uid="{EC70BC20-913F-4899-B8D6-399984A084A5}"/>
    <cellStyle name="Comma 3 2 2 2 3" xfId="177" xr:uid="{4FBD9A42-50F4-472A-B901-6BFDC23D12B7}"/>
    <cellStyle name="Comma 3 2 2 2 3 2" xfId="514" xr:uid="{F871AD03-1380-481E-9C0E-054E0AD1C7E1}"/>
    <cellStyle name="Comma 3 2 2 2 3 3" xfId="346" xr:uid="{DE298986-E59E-4225-B8BA-2A834BB10575}"/>
    <cellStyle name="Comma 3 2 2 2 4" xfId="461" xr:uid="{A043C81F-90C9-49EE-B102-38D4F89DC47B}"/>
    <cellStyle name="Comma 3 2 2 2 5" xfId="293" xr:uid="{0BC7C036-E588-46AF-A7C9-02AF9ED4B34A}"/>
    <cellStyle name="Comma 3 2 2 2 6" xfId="615" xr:uid="{3E7468E1-DA77-4AB1-85D9-C3B139BF1ED9}"/>
    <cellStyle name="Comma 3 2 2 3" xfId="209" xr:uid="{A415FCE9-1AF4-47C7-AA89-7F70729A3308}"/>
    <cellStyle name="Comma 3 2 2 3 2" xfId="546" xr:uid="{9BAC66FB-A386-48EF-B237-CF0E949E862B}"/>
    <cellStyle name="Comma 3 2 2 3 3" xfId="378" xr:uid="{86367182-841D-4B72-9ABF-9B6AF72E343F}"/>
    <cellStyle name="Comma 3 2 2 4" xfId="156" xr:uid="{3DFC71AB-3DCA-4F32-B50F-8A5F6ACBA1C5}"/>
    <cellStyle name="Comma 3 2 2 4 2" xfId="493" xr:uid="{ECDB04D4-EF04-42DE-8DE4-37A79BA136C6}"/>
    <cellStyle name="Comma 3 2 2 4 3" xfId="325" xr:uid="{6203E5E3-345A-4371-86CB-3BB83390F830}"/>
    <cellStyle name="Comma 3 2 2 5" xfId="440" xr:uid="{5DB1FF3E-6666-4AA8-8D21-2BE678ED6ADF}"/>
    <cellStyle name="Comma 3 2 2 6" xfId="272" xr:uid="{0F3638BA-7DC5-45FB-8810-865182871515}"/>
    <cellStyle name="Comma 3 2 2 7" xfId="595" xr:uid="{09AE7FB9-34DD-4DD9-A3EF-0F2088495792}"/>
    <cellStyle name="Comma 3 3" xfId="17" xr:uid="{AD074714-7854-4104-99D6-CB24D030FA32}"/>
    <cellStyle name="Comma 3 3 2" xfId="120" xr:uid="{72FBF9D4-5F8A-4B06-B7A1-8B433DA5D8BB}"/>
    <cellStyle name="Comma 3 3 2 2" xfId="228" xr:uid="{7024FAEE-8806-4EF1-A87A-43477317F9B6}"/>
    <cellStyle name="Comma 3 3 2 2 2" xfId="565" xr:uid="{6DA8CBDA-4F9C-471E-A105-CD1BAFAE1C94}"/>
    <cellStyle name="Comma 3 3 2 2 3" xfId="397" xr:uid="{66B4ACA6-55AA-4AA7-B76C-3747CFCA2B0B}"/>
    <cellStyle name="Comma 3 3 2 3" xfId="175" xr:uid="{ED36959B-6187-4C1D-8C6C-151317E076B1}"/>
    <cellStyle name="Comma 3 3 2 3 2" xfId="512" xr:uid="{60BBF4A8-12E8-4C7E-B55E-989BB5722D46}"/>
    <cellStyle name="Comma 3 3 2 3 3" xfId="344" xr:uid="{7FAF6A0E-81AF-4755-8012-AE1852D54A4D}"/>
    <cellStyle name="Comma 3 3 2 4" xfId="459" xr:uid="{A0BB7BFA-10E3-46D0-B6B9-C9609FFD3693}"/>
    <cellStyle name="Comma 3 3 2 5" xfId="291" xr:uid="{D3EAA37A-8449-4ED7-A2CB-BA0CB0CD9F34}"/>
    <cellStyle name="Comma 3 3 2 6" xfId="613" xr:uid="{C4ADE2BD-58F6-4F85-B22C-AA6998B46792}"/>
    <cellStyle name="Comma 3 3 3" xfId="69" xr:uid="{166FC6B5-8BEC-4D0B-9C97-B63272FC70FB}"/>
    <cellStyle name="Comma 3 3 3 2" xfId="205" xr:uid="{DAED6C1E-4C7A-4338-998D-80AFD42BCBBE}"/>
    <cellStyle name="Comma 3 3 3 2 2" xfId="542" xr:uid="{9A927C13-0C8F-49A5-B5BA-E9F09E61D091}"/>
    <cellStyle name="Comma 3 3 3 2 3" xfId="374" xr:uid="{330C1FCF-2865-49D9-8781-04B6DEDE448A}"/>
    <cellStyle name="Comma 3 3 3 3" xfId="152" xr:uid="{360B919A-C933-4D91-94CA-A6606E755135}"/>
    <cellStyle name="Comma 3 3 3 3 2" xfId="489" xr:uid="{2D7F7E3B-1E2C-4E77-8BFA-895793D3CF16}"/>
    <cellStyle name="Comma 3 3 3 3 3" xfId="321" xr:uid="{C535760E-E31A-40C1-A94F-4CC89249881B}"/>
    <cellStyle name="Comma 3 3 3 4" xfId="436" xr:uid="{76E3A9C9-13A0-4817-8C0B-2A0C9A903A20}"/>
    <cellStyle name="Comma 3 3 3 5" xfId="268" xr:uid="{5930E62A-DD70-4759-B6B8-31862B1565BB}"/>
    <cellStyle name="Comma 3 3 4" xfId="184" xr:uid="{17E0B969-B57F-4FC6-A1BB-8EAD62693769}"/>
    <cellStyle name="Comma 3 3 4 2" xfId="521" xr:uid="{7D842CA8-7401-466D-AC1B-029D0CC926F2}"/>
    <cellStyle name="Comma 3 3 4 3" xfId="353" xr:uid="{8A0C1AE4-FFFE-4F5F-BAC7-56EEBF2CB309}"/>
    <cellStyle name="Comma 3 3 5" xfId="131" xr:uid="{54B66D7B-62B4-4FFB-BDA9-7F85CA9D005E}"/>
    <cellStyle name="Comma 3 3 5 2" xfId="468" xr:uid="{73DDA62A-E508-4EF7-9527-D6A0761930FB}"/>
    <cellStyle name="Comma 3 3 5 3" xfId="300" xr:uid="{16294C4D-5D27-4F51-A8FD-A1EB3B3F63DB}"/>
    <cellStyle name="Comma 3 3 6" xfId="415" xr:uid="{741A8F91-1172-440E-8DDE-404889B49F7C}"/>
    <cellStyle name="Comma 3 3 7" xfId="247" xr:uid="{FAC19F30-7662-4561-8393-DB7432136F1F}"/>
    <cellStyle name="Comma 3 3 8" xfId="593" xr:uid="{931FA186-6152-4DBA-8F7B-29178E07783F}"/>
    <cellStyle name="Comma 3 4" xfId="106" xr:uid="{52CA96C9-7A9A-4D49-BCDF-84A218D91769}"/>
    <cellStyle name="Comma 3 4 2" xfId="218" xr:uid="{225C2A5D-0D64-4F02-A6AA-90A966321FDE}"/>
    <cellStyle name="Comma 3 4 2 2" xfId="555" xr:uid="{10572F45-1A8E-4D46-9E35-95AE001AC350}"/>
    <cellStyle name="Comma 3 4 2 3" xfId="387" xr:uid="{726FD24D-EA40-46F5-97C9-B661B0E5D296}"/>
    <cellStyle name="Comma 3 4 3" xfId="165" xr:uid="{F013548A-BC1C-457C-BBAF-90CA95528436}"/>
    <cellStyle name="Comma 3 4 3 2" xfId="502" xr:uid="{FB3A86D8-6785-4FAA-BC15-2E8296374FC5}"/>
    <cellStyle name="Comma 3 4 3 3" xfId="334" xr:uid="{97E92C26-649E-4690-B6DF-4F950EEB3F68}"/>
    <cellStyle name="Comma 3 4 4" xfId="449" xr:uid="{999CD6DF-987D-46C5-8BB2-4F257E6C0632}"/>
    <cellStyle name="Comma 3 4 5" xfId="281" xr:uid="{847DF238-4F2B-4B10-95DF-FB93EB98CBFD}"/>
    <cellStyle name="Comma 3 4 6" xfId="603" xr:uid="{41D11D93-099D-494B-8000-3A505FD669A7}"/>
    <cellStyle name="Comma 3 5" xfId="191" xr:uid="{11CFFD7C-728B-425A-843F-CF8A52C293BA}"/>
    <cellStyle name="Comma 3 5 2" xfId="528" xr:uid="{E39CF55C-9EDB-4D75-AB64-A4D1546CA451}"/>
    <cellStyle name="Comma 3 5 3" xfId="360" xr:uid="{93E23103-938A-4ED7-9B26-5ED4872DF551}"/>
    <cellStyle name="Comma 3 6" xfId="138" xr:uid="{46D6E901-3130-45E5-AAC4-85267E1511E0}"/>
    <cellStyle name="Comma 3 6 2" xfId="475" xr:uid="{A52061B7-B1D9-4873-989D-CDA99A5C11E8}"/>
    <cellStyle name="Comma 3 6 3" xfId="307" xr:uid="{9719815B-8907-41EF-B816-5B123627867A}"/>
    <cellStyle name="Comma 3 7" xfId="422" xr:uid="{83751559-FC62-4973-BDD1-43FC0B5E4CC0}"/>
    <cellStyle name="Comma 3 8" xfId="254" xr:uid="{63FA5510-8A79-462C-8BEB-BD471C140267}"/>
    <cellStyle name="Comma 3 9" xfId="583" xr:uid="{70BC2ED6-7EA9-427E-BCAE-75DE926EA88C}"/>
    <cellStyle name="Comma 4" xfId="34" xr:uid="{901FE781-646B-4132-8996-D1815112C3C4}"/>
    <cellStyle name="Comma 5" xfId="36" xr:uid="{430DF960-0748-400E-B1E0-F8467805DC81}"/>
    <cellStyle name="Comma 5 2" xfId="80" xr:uid="{5D1ADD04-E8D3-4614-A22B-9125EDF6922E}"/>
    <cellStyle name="Comma 5 2 2" xfId="126" xr:uid="{2E3323B7-9AF3-4548-9244-93AFB0FD72C0}"/>
    <cellStyle name="Comma 5 2 2 2" xfId="233" xr:uid="{6EB2C704-939C-4E4C-B715-455854B1BBBD}"/>
    <cellStyle name="Comma 5 2 2 2 2" xfId="570" xr:uid="{F5E5C86A-CF8C-4525-86F5-E399C012BCD3}"/>
    <cellStyle name="Comma 5 2 2 2 3" xfId="402" xr:uid="{731CEE8B-8EE2-490B-B8E9-FA68C5F6C38E}"/>
    <cellStyle name="Comma 5 2 2 3" xfId="180" xr:uid="{01C8980F-033F-4DCD-8E8D-BD5ACE4F8131}"/>
    <cellStyle name="Comma 5 2 2 3 2" xfId="517" xr:uid="{ABB7FF23-3B3D-4CAD-A943-D7BB52688934}"/>
    <cellStyle name="Comma 5 2 2 3 3" xfId="349" xr:uid="{77B030AE-60EF-4431-85DA-2202177B067B}"/>
    <cellStyle name="Comma 5 2 2 4" xfId="464" xr:uid="{D2637CC0-4944-4D01-B295-ED2195B36CAF}"/>
    <cellStyle name="Comma 5 2 2 5" xfId="296" xr:uid="{C5A37E09-BCF9-4704-8A07-406F5F434A3C}"/>
    <cellStyle name="Comma 5 2 2 6" xfId="618" xr:uid="{43E5E589-7A5A-4371-990D-E64D3E5062D9}"/>
    <cellStyle name="Comma 5 2 3" xfId="213" xr:uid="{FAF2A942-351C-4D9D-800F-FE604DA29FF2}"/>
    <cellStyle name="Comma 5 2 3 2" xfId="550" xr:uid="{AA461764-C387-4EAD-A859-FDA95A34D5CD}"/>
    <cellStyle name="Comma 5 2 3 3" xfId="382" xr:uid="{EC2C0A2F-A598-457A-BBC1-000B772C8D7A}"/>
    <cellStyle name="Comma 5 2 4" xfId="160" xr:uid="{456107BF-A297-44E9-AF6E-4F05E57ABC2E}"/>
    <cellStyle name="Comma 5 2 4 2" xfId="497" xr:uid="{47B593B4-BB94-455E-B0E9-F2F7AF80DB1A}"/>
    <cellStyle name="Comma 5 2 4 3" xfId="329" xr:uid="{A241F335-DE6A-42A5-BE35-A240E19BF920}"/>
    <cellStyle name="Comma 5 2 5" xfId="444" xr:uid="{6663DAF4-FA9C-4916-855C-36BA5547FE54}"/>
    <cellStyle name="Comma 5 2 6" xfId="276" xr:uid="{F811C151-E807-4ABA-B56D-29983AED0DD0}"/>
    <cellStyle name="Comma 5 2 7" xfId="598" xr:uid="{ADDB4153-3283-40E8-9D72-4BF271F90625}"/>
    <cellStyle name="Comma 5 3" xfId="107" xr:uid="{637FADCD-42E2-4930-ABD3-25FDA5F8D533}"/>
    <cellStyle name="Comma 5 3 2" xfId="219" xr:uid="{31F6BDC2-BFA5-4FF3-BC73-F9C5A27B00B4}"/>
    <cellStyle name="Comma 5 3 2 2" xfId="556" xr:uid="{E9DC95FE-23CC-4737-9A95-54AD3A8639E4}"/>
    <cellStyle name="Comma 5 3 2 3" xfId="388" xr:uid="{44C2F826-A098-42B9-803D-B53603B6F761}"/>
    <cellStyle name="Comma 5 3 3" xfId="166" xr:uid="{A6AD9E7A-86FF-4FFC-ACDA-2BA7844DB583}"/>
    <cellStyle name="Comma 5 3 3 2" xfId="503" xr:uid="{30ACED3C-B977-41F1-9F75-E2F8A4FE50F4}"/>
    <cellStyle name="Comma 5 3 3 3" xfId="335" xr:uid="{0598757F-EB71-4F1D-A7F0-F9EB2E830570}"/>
    <cellStyle name="Comma 5 3 4" xfId="450" xr:uid="{A3E4209D-86EF-4754-AED9-ADE4A6258E3B}"/>
    <cellStyle name="Comma 5 3 5" xfId="282" xr:uid="{DCE5A278-E497-4496-8DEE-CF35EABD30DC}"/>
    <cellStyle name="Comma 5 3 6" xfId="604" xr:uid="{B9F0DA5C-D4EB-4555-B697-238451C2AEB1}"/>
    <cellStyle name="Comma 5 4" xfId="192" xr:uid="{6CBAFF7A-6B26-41D3-9026-DF5BC8EFCA17}"/>
    <cellStyle name="Comma 5 4 2" xfId="529" xr:uid="{464BEE37-955F-449E-A3C7-6C00ACF0B158}"/>
    <cellStyle name="Comma 5 4 3" xfId="361" xr:uid="{77C329D3-06DC-4ECE-8B9B-63351A7DE97F}"/>
    <cellStyle name="Comma 5 5" xfId="139" xr:uid="{CD6AAAB2-0769-46BD-A4A6-6A92574A79E3}"/>
    <cellStyle name="Comma 5 5 2" xfId="476" xr:uid="{64AA7520-1B71-4B52-90CC-8CC64B55266D}"/>
    <cellStyle name="Comma 5 5 3" xfId="308" xr:uid="{459BCF48-D77B-403F-99B7-6E3C5D1FA3CD}"/>
    <cellStyle name="Comma 5 6" xfId="423" xr:uid="{90F36BB8-8159-4565-BC4D-FA9C3ED16F24}"/>
    <cellStyle name="Comma 5 7" xfId="255" xr:uid="{C57281B2-7B23-418D-B2B1-1EE5A8BCFE3E}"/>
    <cellStyle name="Comma 5 8" xfId="584" xr:uid="{AA631072-3116-460F-9A1D-3365A0409B3C}"/>
    <cellStyle name="Comma 6" xfId="37" xr:uid="{3E42258A-D932-48F7-B14F-5EBC3487FD32}"/>
    <cellStyle name="Comma 7" xfId="39" xr:uid="{54B975A3-281A-44B4-BCF1-993D0A0F2B46}"/>
    <cellStyle name="Comma 8" xfId="43" xr:uid="{3322A9E1-205B-43B7-9B2C-DE17A4ED584B}"/>
    <cellStyle name="Comma 8 2" xfId="108" xr:uid="{EEFF48C2-622B-46B3-94F5-6021DF617231}"/>
    <cellStyle name="Comma 8 2 2" xfId="220" xr:uid="{9AD81A85-AEB3-4A58-8930-AAF1C1092258}"/>
    <cellStyle name="Comma 8 2 2 2" xfId="557" xr:uid="{2016D7C7-394F-4DDB-A28C-75237B775AC9}"/>
    <cellStyle name="Comma 8 2 2 3" xfId="389" xr:uid="{5048D82E-D848-4690-B3D6-4CEA38FDA7E8}"/>
    <cellStyle name="Comma 8 2 3" xfId="167" xr:uid="{EDA19911-8D83-4664-B083-DDC2C72B309F}"/>
    <cellStyle name="Comma 8 2 3 2" xfId="504" xr:uid="{C8AF8ECD-442E-4814-AE4D-842BBA53D515}"/>
    <cellStyle name="Comma 8 2 3 3" xfId="336" xr:uid="{F812B5CF-282B-4F35-8E6B-B296C769BCAB}"/>
    <cellStyle name="Comma 8 2 4" xfId="451" xr:uid="{7BC8B10A-FB8E-488C-8F78-19AA2EE62F9E}"/>
    <cellStyle name="Comma 8 2 5" xfId="283" xr:uid="{0DF49B81-A3DE-47CC-B14E-FDD63AA951D1}"/>
    <cellStyle name="Comma 8 2 6" xfId="605" xr:uid="{C72AF028-69CD-4E7F-AD89-6E7CA356BEBB}"/>
    <cellStyle name="Comma 8 3" xfId="193" xr:uid="{2405F93C-C287-4506-89B5-9DD348F88516}"/>
    <cellStyle name="Comma 8 3 2" xfId="530" xr:uid="{9A6170FC-13C0-4B0F-AA28-B08A37275AA1}"/>
    <cellStyle name="Comma 8 3 3" xfId="362" xr:uid="{C16CC101-FA8F-4104-A9E5-EF1D8FDDDEFD}"/>
    <cellStyle name="Comma 8 4" xfId="140" xr:uid="{BCC95859-E613-4248-85F8-E1B13B67AE9E}"/>
    <cellStyle name="Comma 8 4 2" xfId="477" xr:uid="{BF2A2E78-7A44-47A0-BCFC-962482B3D656}"/>
    <cellStyle name="Comma 8 4 3" xfId="309" xr:uid="{18A3D7DD-34B4-40E4-87D1-2B41909B29D8}"/>
    <cellStyle name="Comma 8 5" xfId="424" xr:uid="{48676C1E-9474-424E-9E44-F9FAA0DF5797}"/>
    <cellStyle name="Comma 8 6" xfId="256" xr:uid="{48897B96-992B-4F41-BDE3-FCB8DC381403}"/>
    <cellStyle name="Comma 8 7" xfId="585" xr:uid="{10AB24FA-AC84-4760-BD59-7B25EB400A65}"/>
    <cellStyle name="Comma 9" xfId="44" xr:uid="{6654E00E-22EE-4C8D-ABD4-68C4B0E0E2C5}"/>
    <cellStyle name="Comma 9 2" xfId="109" xr:uid="{EA4BB774-6574-46CE-8BD5-756DC85C4130}"/>
    <cellStyle name="Comma 9 2 2" xfId="221" xr:uid="{EA519E62-7154-4D54-AF32-E80D8904F97A}"/>
    <cellStyle name="Comma 9 2 2 2" xfId="558" xr:uid="{3106F285-6804-4BFA-85D8-49A1623AD4FD}"/>
    <cellStyle name="Comma 9 2 2 3" xfId="390" xr:uid="{AE5A520B-78D2-47F2-AD80-01051B96D1F5}"/>
    <cellStyle name="Comma 9 2 3" xfId="168" xr:uid="{D7F234F9-303A-49D0-8039-5E5A5009921B}"/>
    <cellStyle name="Comma 9 2 3 2" xfId="505" xr:uid="{C14AE8B9-1608-47D6-B70B-6EFA403C7F11}"/>
    <cellStyle name="Comma 9 2 3 3" xfId="337" xr:uid="{C0A573BF-612B-40AB-B14A-292C7D9E9F8A}"/>
    <cellStyle name="Comma 9 2 4" xfId="452" xr:uid="{812F84FA-D206-4B69-9BDD-488D90FB6E1D}"/>
    <cellStyle name="Comma 9 2 5" xfId="284" xr:uid="{BCCD8577-C141-4466-8F6A-85F0D0359043}"/>
    <cellStyle name="Comma 9 2 6" xfId="606" xr:uid="{1392A300-8F69-47C9-A3DF-F49E42831EBC}"/>
    <cellStyle name="Comma 9 3" xfId="194" xr:uid="{421B809C-58E5-4EF0-9932-4210557C6A35}"/>
    <cellStyle name="Comma 9 3 2" xfId="531" xr:uid="{DA99CD6A-55EB-4D98-9318-6907AFEC36BF}"/>
    <cellStyle name="Comma 9 3 3" xfId="363" xr:uid="{6E81D7AA-89BC-4477-8F44-A18B91311123}"/>
    <cellStyle name="Comma 9 4" xfId="141" xr:uid="{CDABCB05-B240-49A7-9E6C-E0FE115DD640}"/>
    <cellStyle name="Comma 9 4 2" xfId="478" xr:uid="{CF73915E-BAF0-47BF-B0C9-47AA20EA3314}"/>
    <cellStyle name="Comma 9 4 3" xfId="310" xr:uid="{7775493E-16C2-43DF-AAC5-0A7111FDCEFF}"/>
    <cellStyle name="Comma 9 5" xfId="425" xr:uid="{956E8CB5-5FD6-402F-825B-7E1293C3B471}"/>
    <cellStyle name="Comma 9 6" xfId="257" xr:uid="{B2D6A212-7A34-4554-A831-D8332627C851}"/>
    <cellStyle name="Comma 9 7" xfId="586" xr:uid="{C0081429-DE64-4B34-9E72-6F727A458A1A}"/>
    <cellStyle name="Normal 10" xfId="66" xr:uid="{6823BDF5-7108-4C8D-97C6-ABF014283FBB}"/>
    <cellStyle name="Normal 10 2" xfId="646" xr:uid="{DAA3C5F0-305F-4BD3-8AFB-11AC4E973233}"/>
    <cellStyle name="Normal 11" xfId="70" xr:uid="{CF559840-E30E-4838-8D02-F76910EE7658}"/>
    <cellStyle name="Normal 11 2" xfId="121" xr:uid="{66B65616-3ABE-40DB-8690-A53888D1FB2F}"/>
    <cellStyle name="Normal 12" xfId="83" xr:uid="{234B4D81-AAE7-41B1-AB42-F6ACB5C201D1}"/>
    <cellStyle name="Normal 14" xfId="96" xr:uid="{DA10D397-AE15-48B1-BD80-A71B5355F205}"/>
    <cellStyle name="Normal 15" xfId="97" xr:uid="{AF8D0AFB-1CC9-41D9-9615-C4BEB7C6316E}"/>
    <cellStyle name="Normal 16" xfId="98" xr:uid="{43D63DB1-0E71-4821-9E05-AB42C208543F}"/>
    <cellStyle name="Normal 17" xfId="99" xr:uid="{91DC66FE-D847-42DD-84EE-2E3C44903EF9}"/>
    <cellStyle name="Normal 18" xfId="100" xr:uid="{E273A2E9-E271-4D54-8DF4-E4199D84F46D}"/>
    <cellStyle name="Normal 19" xfId="101" xr:uid="{1A5583CC-A449-4CC7-B0FA-1018D638AF74}"/>
    <cellStyle name="Normal 2" xfId="19" xr:uid="{0C2C7621-55FE-4908-A2BB-704388BF532B}"/>
    <cellStyle name="Normal 2 2" xfId="15" xr:uid="{F83AF269-9672-41DA-84D8-EE5DC1FEA073}"/>
    <cellStyle name="Normal 2 2 2" xfId="79" xr:uid="{06EDB84D-C407-4040-9567-25204AE6F0FE}"/>
    <cellStyle name="Normal 2 2 3" xfId="91" xr:uid="{64543164-56EA-4CDE-8427-E9D5832AACC3}"/>
    <cellStyle name="Normal 2 3" xfId="72" xr:uid="{DE48C384-EE26-4EB3-AC59-907878517C18}"/>
    <cellStyle name="Normal 2 3 2" xfId="207" xr:uid="{B0A534A0-22A2-408D-A1C4-14D4DDEF2CBF}"/>
    <cellStyle name="Normal 2 3 2 2" xfId="544" xr:uid="{F0A6FBC8-C086-4476-8CA9-EE2675B27613}"/>
    <cellStyle name="Normal 2 3 2 3" xfId="376" xr:uid="{185AA3F6-5088-4819-9024-372A783FEE5F}"/>
    <cellStyle name="Normal 2 3 3" xfId="154" xr:uid="{776A463C-44D9-4F6E-8862-D5CB37E4506F}"/>
    <cellStyle name="Normal 2 3 3 2" xfId="491" xr:uid="{102F1C5B-81BC-4F4C-8EAF-B98D2C0B7B86}"/>
    <cellStyle name="Normal 2 3 3 3" xfId="323" xr:uid="{8215A68B-D720-4989-8DF7-D7C14D6D32BE}"/>
    <cellStyle name="Normal 2 3 4" xfId="438" xr:uid="{5779A407-602C-4CAE-8505-09343CA44135}"/>
    <cellStyle name="Normal 2 3 5" xfId="270" xr:uid="{E9F95AA0-E346-4267-9050-09C8B1485B6E}"/>
    <cellStyle name="Normal 2 4" xfId="86" xr:uid="{5192DE3C-04AC-4837-BAFA-7656D11479DE}"/>
    <cellStyle name="Normal 2 5" xfId="89" xr:uid="{5335D25D-9C5D-4FE6-8836-8A69DD9FCCA1}"/>
    <cellStyle name="Normal 20" xfId="102" xr:uid="{0A9394B8-C86F-4A17-9ADD-EE40281D7B59}"/>
    <cellStyle name="Normal 3" xfId="13" xr:uid="{E0F313D7-07DE-42A7-A0F1-72B2B60E3FC3}"/>
    <cellStyle name="Normal 3 2" xfId="95" xr:uid="{8672C263-1680-4EAA-9B91-72E92B91E00F}"/>
    <cellStyle name="Normal 396" xfId="85" xr:uid="{2E1A4AD2-683C-44D1-BEAA-9AF68FFB44BE}"/>
    <cellStyle name="Normal 4" xfId="52" xr:uid="{26B8E2F1-02CB-4A64-B349-6FF36B4456AE}"/>
    <cellStyle name="Normal 4 2" xfId="75" xr:uid="{659864D0-54C0-4047-87CB-70A5A2FD9C33}"/>
    <cellStyle name="Normal 5" xfId="56" xr:uid="{6426D864-B595-4C71-8B9F-A5501A515A3C}"/>
    <cellStyle name="Normal 5 2" xfId="201" xr:uid="{694AE7B5-9C88-4C3C-8CDE-F68ADAFA2D6B}"/>
    <cellStyle name="Normal 5 2 2" xfId="538" xr:uid="{9549CB26-A27A-4152-8677-DC3E9E274C61}"/>
    <cellStyle name="Normal 5 2 3" xfId="370" xr:uid="{C27B0C06-FFE9-4452-9A60-0B097686324D}"/>
    <cellStyle name="Normal 5 3" xfId="148" xr:uid="{C8281DB0-9F75-48A6-80BB-532D2A375B70}"/>
    <cellStyle name="Normal 5 3 2" xfId="485" xr:uid="{D6431417-AD4E-4294-9D89-7E1804D84FE5}"/>
    <cellStyle name="Normal 5 3 3" xfId="317" xr:uid="{824A2E96-DA23-4743-808D-213C4011B4BE}"/>
    <cellStyle name="Normal 5 4" xfId="432" xr:uid="{7AA8E6E9-B024-456F-A263-E88583F79DA5}"/>
    <cellStyle name="Normal 5 5" xfId="264" xr:uid="{01A383B2-9DB5-4274-A82E-63D5E186D2E3}"/>
    <cellStyle name="Normal 6" xfId="5" xr:uid="{5C34CFB5-3580-4ABB-9673-E7D3B2D949BD}"/>
    <cellStyle name="Normal 7" xfId="61" xr:uid="{776ADF83-5993-4DF0-9A6C-4B3984E563C1}"/>
    <cellStyle name="Normal 7 2" xfId="116" xr:uid="{A29CE5C4-4492-4E24-B679-91DEF648C337}"/>
    <cellStyle name="Normal 8" xfId="62" xr:uid="{E1845C8C-5908-45CD-8955-0EC0F266B8B7}"/>
    <cellStyle name="Normal 8 2" xfId="117" xr:uid="{281C1510-B232-4450-B22A-BFCB48E81280}"/>
    <cellStyle name="Normal 82" xfId="94" xr:uid="{0541E62E-F852-435F-8D77-5EB7033DB685}"/>
    <cellStyle name="Normal 9" xfId="65" xr:uid="{709F9A40-9CA6-41BD-BFA0-1D85F4D189F0}"/>
    <cellStyle name="Normal_RP" xfId="88" xr:uid="{E3A828E9-AEBC-472E-8BDC-FD4FDB03037B}"/>
    <cellStyle name="Percent 2" xfId="38" xr:uid="{BEEAB4A3-9F89-48D7-968A-3E1B90AD31B8}"/>
    <cellStyle name="Percent 2 2" xfId="42" xr:uid="{19206C58-639A-4A27-8CD6-EA9B101E1141}"/>
    <cellStyle name="Percent 2 3" xfId="51" xr:uid="{D05B733F-C277-4DEB-9EC4-59C53A99E11C}"/>
    <cellStyle name="Percent 2 4" xfId="77" xr:uid="{17C813D6-CD03-4147-AAE8-5E41FDFFA1C6}"/>
    <cellStyle name="Percent 2 4 2" xfId="211" xr:uid="{37A9FD5C-B012-4D6F-8CE9-6828F6534973}"/>
    <cellStyle name="Percent 2 4 2 2" xfId="548" xr:uid="{49B495F9-B6FB-4EAD-8E80-2245577DF213}"/>
    <cellStyle name="Percent 2 4 2 3" xfId="380" xr:uid="{42194ACC-18AB-4B0B-A586-26286AF48B22}"/>
    <cellStyle name="Percent 2 4 3" xfId="158" xr:uid="{751404FC-341F-44C9-A901-244DC60202B3}"/>
    <cellStyle name="Percent 2 4 3 2" xfId="495" xr:uid="{CF4EFDC7-CC09-44CA-9975-722FE8380E12}"/>
    <cellStyle name="Percent 2 4 3 3" xfId="327" xr:uid="{8526A741-1D40-4CDD-8139-5B2931913BD4}"/>
    <cellStyle name="Percent 2 4 4" xfId="442" xr:uid="{C2BF2370-2E00-4DEC-A23A-1F3C16849CEB}"/>
    <cellStyle name="Percent 2 4 5" xfId="274" xr:uid="{5A7269AA-1BB4-403E-8CBF-8A4B9249EC43}"/>
    <cellStyle name="Percent 2 5" xfId="93" xr:uid="{E5BF0FDD-A0AA-4899-8824-8550AB70F1A9}"/>
    <cellStyle name="Percent 3" xfId="41" xr:uid="{1D6E3757-5EA5-4B6D-8B84-817B778702D1}"/>
    <cellStyle name="Percent 4" xfId="46" xr:uid="{672C1A89-FE41-46D1-9E6C-41131F60A140}"/>
    <cellStyle name="Percent 5" xfId="57" xr:uid="{BFA9512E-3FF9-4A8A-A4CF-EEE29866D695}"/>
    <cellStyle name="Percent 6" xfId="67" xr:uid="{D4A7137C-F619-491F-8751-805C8EBC4B36}"/>
    <cellStyle name="Percent 6 2" xfId="118" xr:uid="{7896ADFA-C7A1-428C-A93C-D758043AB6DA}"/>
    <cellStyle name="Percent 7" xfId="82" xr:uid="{BD821F45-F3E1-4719-A453-12C2A2752C1C}"/>
    <cellStyle name="Гиперссылка" xfId="8" builtinId="8"/>
    <cellStyle name="Гиперссылка 2" xfId="3" xr:uid="{115C48E9-7764-4F28-B8F0-C00B6518D46E}"/>
    <cellStyle name="Гиперссылка 3" xfId="129" xr:uid="{F547803F-77D0-45A7-9C8A-7C046446158F}"/>
    <cellStyle name="Нейтральный 2" xfId="621" xr:uid="{5C31D314-EE58-46CA-9B67-B4DFBF4D4A03}"/>
    <cellStyle name="Обычный" xfId="0" builtinId="0"/>
    <cellStyle name="Обычный 10" xfId="20" xr:uid="{75926028-DDBC-4D98-BDBF-F9287BEBDEB1}"/>
    <cellStyle name="Обычный 10 2" xfId="185" xr:uid="{DA8E1AF5-C5FE-46CC-BF03-FD244ED15873}"/>
    <cellStyle name="Обычный 10 2 2" xfId="522" xr:uid="{02D50AAA-79D7-4BED-923E-264491AE3FC3}"/>
    <cellStyle name="Обычный 10 2 2 2" xfId="635" xr:uid="{7BC0CA59-C410-4D47-A4C4-39617ADB72D4}"/>
    <cellStyle name="Обычный 10 2 2 3" xfId="639" xr:uid="{0E80AF2D-BE0E-4673-BF1A-98838A72D45E}"/>
    <cellStyle name="Обычный 10 2 2 4" xfId="631" xr:uid="{C8AD784D-4B46-4051-B7EF-C5A6273C3E34}"/>
    <cellStyle name="Обычный 10 2 3" xfId="354" xr:uid="{EF6879E5-4099-478A-AD0B-AACAB9EB4AF4}"/>
    <cellStyle name="Обычный 10 3" xfId="132" xr:uid="{04270E3F-A666-41BB-9578-753BD9505B75}"/>
    <cellStyle name="Обычный 10 3 2" xfId="469" xr:uid="{B275B6EE-45CE-42C0-BEA8-CC79BE6BED5E}"/>
    <cellStyle name="Обычный 10 3 3" xfId="301" xr:uid="{90D21C68-50F7-4273-B808-9042A8EBED35}"/>
    <cellStyle name="Обычный 10 4" xfId="416" xr:uid="{0219715A-DBE6-4B9B-A18B-86CA16CD7694}"/>
    <cellStyle name="Обычный 10 5" xfId="248" xr:uid="{159EA60F-2FA7-409E-BAB0-C7BDCAF7134A}"/>
    <cellStyle name="Обычный 11" xfId="245" xr:uid="{5D77990A-7DF9-4B51-A9F5-B48EE916EF54}"/>
    <cellStyle name="Обычный 11 2" xfId="625" xr:uid="{38915016-59BE-4A13-A6C0-8ABBFC2B4B31}"/>
    <cellStyle name="Обычный 12" xfId="413" xr:uid="{52989DD6-CBAF-4327-A8C8-708DB150208E}"/>
    <cellStyle name="Обычный 12 2" xfId="645" xr:uid="{E8FBEFA2-DFAD-4CD2-8280-50FA2012AC2E}"/>
    <cellStyle name="Обычный 13" xfId="622" xr:uid="{09EDC672-1BE6-4208-BF37-6388D78B5C83}"/>
    <cellStyle name="Обычный 14" xfId="623" xr:uid="{2C1AD21A-E38D-45C5-AD38-CA0F4A8FD70F}"/>
    <cellStyle name="Обычный 15" xfId="628" xr:uid="{D50C1252-A351-4BE4-8E4B-16F801362E31}"/>
    <cellStyle name="Обычный 16" xfId="642" xr:uid="{0FB9AEAE-E810-41BD-8692-9F5FC5E0BBF1}"/>
    <cellStyle name="Обычный 17" xfId="649" xr:uid="{17472AB0-C512-4D86-AA90-1E241824A3CE}"/>
    <cellStyle name="Обычный 18" xfId="9" xr:uid="{B0D91A9B-D8C8-472D-AE3B-D9E9B45B89CC}"/>
    <cellStyle name="Обычный 2" xfId="1" xr:uid="{9121E991-E51E-409E-AD33-AF99ADC3BA08}"/>
    <cellStyle name="Обычный 2 2" xfId="10" xr:uid="{B912F9DE-9C77-4625-B797-29E006587D0B}"/>
    <cellStyle name="Обычный 2 3" xfId="59" xr:uid="{16EA403F-48C0-4BC7-974E-8FA13453D497}"/>
    <cellStyle name="Обычный 2 3 2" xfId="203" xr:uid="{4CBED944-5441-4506-AFC5-7388CF49F8F5}"/>
    <cellStyle name="Обычный 2 3 2 2" xfId="540" xr:uid="{D84CA406-DF74-4E79-96AF-3A9D6C480879}"/>
    <cellStyle name="Обычный 2 3 2 3" xfId="372" xr:uid="{A6C54176-4A34-4F63-A807-82F9E61B9ACB}"/>
    <cellStyle name="Обычный 2 3 3" xfId="150" xr:uid="{AEB78E26-6C5A-4363-B420-BB6243E6EF05}"/>
    <cellStyle name="Обычный 2 3 3 2" xfId="487" xr:uid="{DDC1975E-0BF5-4C47-B0AF-C0002A0753A0}"/>
    <cellStyle name="Обычный 2 3 3 3" xfId="319" xr:uid="{412AE827-5462-4E06-81E7-802BF981C64C}"/>
    <cellStyle name="Обычный 2 3 4" xfId="434" xr:uid="{99382CFF-2D85-47A8-8C53-0BF34B5B6090}"/>
    <cellStyle name="Обычный 2 3 5" xfId="266" xr:uid="{117F5023-6170-4596-8990-CC1017A8A874}"/>
    <cellStyle name="Обычный 2 4" xfId="630" xr:uid="{7A638B2F-C8F2-49D6-8448-E2659E0D672A}"/>
    <cellStyle name="Обычный 2 5" xfId="22" xr:uid="{06841B30-D859-45EB-908C-E41E396D5F18}"/>
    <cellStyle name="Обычный 3" xfId="6" xr:uid="{7B914609-C850-4762-9B6A-3348D9A35C0E}"/>
    <cellStyle name="Обычный 3 2" xfId="23" xr:uid="{5E9B3AD4-F5F7-4132-9BF8-57A4F598D758}"/>
    <cellStyle name="Обычный 4" xfId="7" xr:uid="{55DCDC17-1127-4D70-95E7-9412B9C56DE3}"/>
    <cellStyle name="Обычный 4 2" xfId="47" xr:uid="{F464E960-6079-4903-A965-B61D414EDD03}"/>
    <cellStyle name="Обычный 4 3" xfId="103" xr:uid="{5089D680-3087-4C26-8F26-16288E248E93}"/>
    <cellStyle name="Обычный 4 4" xfId="25" xr:uid="{FF8C6014-7B4A-4475-9F05-AE8CCDAE9C2F}"/>
    <cellStyle name="Обычный 5" xfId="12" xr:uid="{A67CA154-294B-4D51-AD56-752AE3D0E6BE}"/>
    <cellStyle name="Обычный 6" xfId="26" xr:uid="{E1892D56-A5B7-4184-9A3B-2DE5A24F9D1E}"/>
    <cellStyle name="Обычный 7" xfId="28" xr:uid="{7111F393-784D-4BC8-B024-64A77D9FA4BF}"/>
    <cellStyle name="Обычный 7 2" xfId="60" xr:uid="{AD0124C8-BDDE-4BC8-B48E-5DD3928F07B0}"/>
    <cellStyle name="Обычный 8" xfId="30" xr:uid="{1585A183-6EB0-475A-A4BC-5D4F52FDB161}"/>
    <cellStyle name="Обычный 8 2" xfId="35" xr:uid="{093B6172-1161-467A-B95E-2CAEFC552EB1}"/>
    <cellStyle name="Обычный 9" xfId="31" xr:uid="{CAF619EF-60C8-4D50-BE56-01D03309A952}"/>
    <cellStyle name="Процентный 2" xfId="2" xr:uid="{7B8F94C0-7863-4A6F-A967-7641A517259C}"/>
    <cellStyle name="Процентный 2 2" xfId="187" xr:uid="{3FE1056B-A9A4-4DE8-9C51-5271D72E92EB}"/>
    <cellStyle name="Процентный 2 2 2" xfId="524" xr:uid="{FFFC6263-1754-4585-BF65-78F32ED2E7DF}"/>
    <cellStyle name="Процентный 2 2 3" xfId="356" xr:uid="{BFADE89F-0062-4A53-8884-0B19162BEDAA}"/>
    <cellStyle name="Процентный 2 3" xfId="134" xr:uid="{4933CCBF-A2EA-4BB5-A76E-36E772D96864}"/>
    <cellStyle name="Процентный 2 3 2" xfId="471" xr:uid="{9616B5F5-5F6E-4B5B-9C77-5F6D057413AF}"/>
    <cellStyle name="Процентный 2 3 3" xfId="303" xr:uid="{90A5413E-53F0-4041-ABCA-C572B41C8460}"/>
    <cellStyle name="Процентный 2 3 4" xfId="627" xr:uid="{578E8CD5-43D0-4D42-A7A3-35A23CDD75DA}"/>
    <cellStyle name="Процентный 2 4" xfId="418" xr:uid="{111ED74C-7AA8-4C56-B7F4-8AF39B8D7B1A}"/>
    <cellStyle name="Процентный 2 5" xfId="250" xr:uid="{1C22EA25-EBAB-4BE3-B55F-F50AF7A3481B}"/>
    <cellStyle name="Процентный 2 6" xfId="24" xr:uid="{B07FBCE5-3E9D-459C-97EF-53589650C160}"/>
    <cellStyle name="Процентный 3" xfId="644" xr:uid="{E9542E20-9414-46A6-91A0-9574E7A0CD33}"/>
    <cellStyle name="Процентный 4" xfId="238" xr:uid="{675E6B6C-1F65-45FA-9DFF-45E38AF50C61}"/>
    <cellStyle name="Финансовый 10" xfId="243" xr:uid="{099D1F11-2D06-4F01-87A8-ACDD34C5AEC7}"/>
    <cellStyle name="Финансовый 10 2" xfId="579" xr:uid="{563347F9-7F3F-43B9-8049-03D9D80C8AAE}"/>
    <cellStyle name="Финансовый 10 3" xfId="411" xr:uid="{4A8C7B19-C701-464B-A634-24594AFBE199}"/>
    <cellStyle name="Финансовый 11" xfId="242" xr:uid="{A6DC0FC7-D571-40CE-81D4-D437961CE774}"/>
    <cellStyle name="Финансовый 11 2" xfId="578" xr:uid="{034147A2-3142-456E-9F14-E1101F607497}"/>
    <cellStyle name="Финансовый 11 3" xfId="410" xr:uid="{15D248B3-82B9-4EA1-9A2F-69FBFE3BDC90}"/>
    <cellStyle name="Финансовый 12" xfId="575" xr:uid="{23FD7B9A-E1F0-4CB3-8279-069442805E23}"/>
    <cellStyle name="Финансовый 13" xfId="407" xr:uid="{02AC0448-BDC9-4C5C-BAC8-3928BA250AC2}"/>
    <cellStyle name="Финансовый 14" xfId="581" xr:uid="{E0A80632-E078-4226-831F-7243CA4DCC30}"/>
    <cellStyle name="Финансовый 15" xfId="600" xr:uid="{B5C147A5-B67D-4B11-8EC9-2FF1422B5DE6}"/>
    <cellStyle name="Финансовый 16" xfId="624" xr:uid="{71D9A10C-57C1-46A4-8E8C-4B3169D3CDE9}"/>
    <cellStyle name="Финансовый 17" xfId="626" xr:uid="{848FD958-C96A-4084-A5C0-C2D4EADD9A77}"/>
    <cellStyle name="Финансовый 18" xfId="643" xr:uid="{3AD89898-6005-412D-8F53-0C3BD5D9B6D2}"/>
    <cellStyle name="Финансовый 19" xfId="239" xr:uid="{B2480627-2C9E-4166-A4CA-84EC7101A831}"/>
    <cellStyle name="Финансовый 2" xfId="27" xr:uid="{A7C5F173-22EE-4C85-8815-7DDF0EA4217C}"/>
    <cellStyle name="Финансовый 2 2" xfId="50" xr:uid="{CA12AB35-3A8F-4F1F-B964-CA77B2FC1CE4}"/>
    <cellStyle name="Финансовый 2 2 2" xfId="112" xr:uid="{1DCCA87C-44E3-47EB-8019-63F794EDFF27}"/>
    <cellStyle name="Финансовый 2 2 2 2" xfId="224" xr:uid="{CB9DAFED-919F-4C79-A655-7B2EF8A02637}"/>
    <cellStyle name="Финансовый 2 2 2 2 2" xfId="561" xr:uid="{5BBBABB1-7ECE-400D-97A1-14B61311B94B}"/>
    <cellStyle name="Финансовый 2 2 2 2 3" xfId="393" xr:uid="{B28AF3EB-0885-414D-86CC-04989C1FAF83}"/>
    <cellStyle name="Финансовый 2 2 2 3" xfId="171" xr:uid="{316457B0-95E3-44A1-864B-4764972B53F8}"/>
    <cellStyle name="Финансовый 2 2 2 3 2" xfId="508" xr:uid="{B80B5F83-7058-441F-AC1F-A8C15B9F19D7}"/>
    <cellStyle name="Финансовый 2 2 2 3 3" xfId="340" xr:uid="{88915E93-DB08-4C8B-A915-A944108AC04E}"/>
    <cellStyle name="Финансовый 2 2 2 4" xfId="455" xr:uid="{37DB0EE3-CDC6-4B00-BB06-16C36FBD658D}"/>
    <cellStyle name="Финансовый 2 2 2 5" xfId="287" xr:uid="{0E71F00B-DFB1-4F82-8B8A-6ED64D22854B}"/>
    <cellStyle name="Финансовый 2 2 2 6" xfId="609" xr:uid="{71A156DE-EABA-4D01-9B6C-B920C68756CF}"/>
    <cellStyle name="Финансовый 2 2 3" xfId="197" xr:uid="{623FEE82-3744-440B-9163-C9294398F6A7}"/>
    <cellStyle name="Финансовый 2 2 3 2" xfId="534" xr:uid="{8E645E92-3941-4FF4-B952-31408990FF74}"/>
    <cellStyle name="Финансовый 2 2 3 3" xfId="366" xr:uid="{485D9E28-6960-494D-B4CA-7611FB455F11}"/>
    <cellStyle name="Финансовый 2 2 4" xfId="144" xr:uid="{B8001CEA-1741-4908-A6B2-5A59F4192609}"/>
    <cellStyle name="Финансовый 2 2 4 2" xfId="481" xr:uid="{964DA0B5-4A96-44E7-A9D8-61FF596D3E57}"/>
    <cellStyle name="Финансовый 2 2 4 3" xfId="313" xr:uid="{251902B0-1345-41AB-BC4B-FA4F25253A14}"/>
    <cellStyle name="Финансовый 2 2 5" xfId="428" xr:uid="{762D918C-23F8-4E8E-821A-0A9BDEFD9D4E}"/>
    <cellStyle name="Финансовый 2 2 6" xfId="260" xr:uid="{70CFFA71-3138-4252-B96D-A7D0584E7EF4}"/>
    <cellStyle name="Финансовый 2 2 7" xfId="589" xr:uid="{5E20BEC7-9171-4F36-8195-C0B693C452C9}"/>
    <cellStyle name="Финансовый 2 2 8" xfId="637" xr:uid="{B19086CD-A761-468F-98BC-13261B639F91}"/>
    <cellStyle name="Финансовый 2 3" xfId="45" xr:uid="{98B89C98-CA99-4EA3-956C-824D84EB28E2}"/>
    <cellStyle name="Финансовый 2 3 2" xfId="110" xr:uid="{3B37F17F-F53D-40CD-BA2B-6B833D4FDCB7}"/>
    <cellStyle name="Финансовый 2 3 2 2" xfId="222" xr:uid="{81B254AD-9D1A-4473-A2A4-509618A2698D}"/>
    <cellStyle name="Финансовый 2 3 2 2 2" xfId="559" xr:uid="{F70E334B-469F-4B61-97E8-E68600366416}"/>
    <cellStyle name="Финансовый 2 3 2 2 3" xfId="391" xr:uid="{5CA1F0A0-5346-4146-8881-2605A89FDC85}"/>
    <cellStyle name="Финансовый 2 3 2 3" xfId="169" xr:uid="{E02FD7C0-9469-41E3-B77A-6978D8663448}"/>
    <cellStyle name="Финансовый 2 3 2 3 2" xfId="506" xr:uid="{D859BF2A-D36A-4797-97DD-75ED15AFE53B}"/>
    <cellStyle name="Финансовый 2 3 2 3 3" xfId="338" xr:uid="{42589A42-CEBC-4C80-9C03-AA204144DCDF}"/>
    <cellStyle name="Финансовый 2 3 2 4" xfId="453" xr:uid="{B1D5AFBE-63D3-434A-B6D1-74773883ABCC}"/>
    <cellStyle name="Финансовый 2 3 2 5" xfId="285" xr:uid="{361DEB0D-F14C-4BB7-A742-7C045382F54D}"/>
    <cellStyle name="Финансовый 2 3 2 6" xfId="607" xr:uid="{E02AFD58-C43B-49E6-84B2-5D7A76399E40}"/>
    <cellStyle name="Финансовый 2 3 3" xfId="195" xr:uid="{6A26F181-BB53-4BF8-912F-9D726A0B2F5C}"/>
    <cellStyle name="Финансовый 2 3 3 2" xfId="532" xr:uid="{5E854CFC-7009-4BBA-A3E6-74F2BA38004E}"/>
    <cellStyle name="Финансовый 2 3 3 3" xfId="364" xr:uid="{AD001CC9-C7C1-4E0F-86DB-AD194B1FDBAA}"/>
    <cellStyle name="Финансовый 2 3 4" xfId="142" xr:uid="{64963342-004D-46A1-8E63-61702F206FB0}"/>
    <cellStyle name="Финансовый 2 3 4 2" xfId="479" xr:uid="{D5731679-59AD-4951-879F-DAD4C34F0120}"/>
    <cellStyle name="Финансовый 2 3 4 3" xfId="311" xr:uid="{EE48F426-04D0-4C11-8840-AB938DD356E3}"/>
    <cellStyle name="Финансовый 2 3 5" xfId="426" xr:uid="{C05DAA3A-368F-4535-B1D7-D7DE25E0A4A1}"/>
    <cellStyle name="Финансовый 2 3 6" xfId="258" xr:uid="{43F4DE34-1D2F-4281-B40D-4945FEB9B0EC}"/>
    <cellStyle name="Финансовый 2 3 7" xfId="587" xr:uid="{B8CE721C-70D3-470F-B4E9-2E07B2CF3534}"/>
    <cellStyle name="Финансовый 2 3 8" xfId="641" xr:uid="{E7FEF320-83D4-47E4-8A7F-D61D4FC15B5D}"/>
    <cellStyle name="Финансовый 2 4" xfId="104" xr:uid="{BF44AD67-EF97-422D-94FF-AC139BE7ABDC}"/>
    <cellStyle name="Финансовый 2 4 2" xfId="216" xr:uid="{6537A6E0-192F-46AC-82A1-320C8DE23E5A}"/>
    <cellStyle name="Финансовый 2 4 2 2" xfId="553" xr:uid="{C368F193-6B18-4C9B-9A37-7B026138291A}"/>
    <cellStyle name="Финансовый 2 4 2 3" xfId="385" xr:uid="{8D9AC24B-E48A-4465-8C4B-A402275329A0}"/>
    <cellStyle name="Финансовый 2 4 3" xfId="163" xr:uid="{B37FA997-7045-49F9-9ABB-4D31EFEEDD9E}"/>
    <cellStyle name="Финансовый 2 4 3 2" xfId="500" xr:uid="{CD6E588F-4058-484E-AF40-7860D24598D3}"/>
    <cellStyle name="Финансовый 2 4 3 3" xfId="332" xr:uid="{89704592-08BD-42D4-859E-EEF9D1DA1078}"/>
    <cellStyle name="Финансовый 2 4 4" xfId="447" xr:uid="{7A5198E9-52DC-4D3C-8BD3-B51BD42C1554}"/>
    <cellStyle name="Финансовый 2 4 5" xfId="279" xr:uid="{507DBD08-9430-4330-847E-0EF5A26CF560}"/>
    <cellStyle name="Финансовый 2 4 6" xfId="601" xr:uid="{83CC8CDD-E03F-45AE-B7B8-A65BB6E02090}"/>
    <cellStyle name="Финансовый 2 5" xfId="188" xr:uid="{D4D8CE84-2E63-4987-BD94-AC6FE14F31EF}"/>
    <cellStyle name="Финансовый 2 5 2" xfId="525" xr:uid="{3AD664BA-7354-4DF6-A321-5BFA2A49E0B4}"/>
    <cellStyle name="Финансовый 2 5 3" xfId="357" xr:uid="{0D616DBA-B5E9-4877-9199-68CC9811E08B}"/>
    <cellStyle name="Финансовый 2 6" xfId="135" xr:uid="{AEF08135-1DD1-4A51-8534-6AB490A72803}"/>
    <cellStyle name="Финансовый 2 6 2" xfId="472" xr:uid="{E13FC2EE-3BE5-476E-8DEF-57BEF71149D5}"/>
    <cellStyle name="Финансовый 2 6 3" xfId="304" xr:uid="{449DF004-E454-469B-97BE-9021707BF087}"/>
    <cellStyle name="Финансовый 2 7" xfId="419" xr:uid="{BF3CEE61-BF20-43F6-B2BC-4097DB733D84}"/>
    <cellStyle name="Финансовый 2 8" xfId="251" xr:uid="{E37F30B4-2AC7-4A28-8BB4-30078E085D2D}"/>
    <cellStyle name="Финансовый 2 9" xfId="633" xr:uid="{E05B4A65-F80A-449D-9D9A-3C6B17682DC7}"/>
    <cellStyle name="Финансовый 3" xfId="29" xr:uid="{6DA3D545-EB64-4F1D-B6AB-CBD5F2358B6B}"/>
    <cellStyle name="Финансовый 3 2" xfId="48" xr:uid="{D2ADFCCB-BEAB-42AC-9D9B-D469294141DD}"/>
    <cellStyle name="Финансовый 3 3" xfId="78" xr:uid="{6F1AC2AB-5942-417B-B359-0AB3376F83A7}"/>
    <cellStyle name="Финансовый 3 3 2" xfId="125" xr:uid="{B1B9F8F0-4F3A-4616-A4F5-853648B09C40}"/>
    <cellStyle name="Финансовый 3 3 2 2" xfId="232" xr:uid="{4397F463-C293-409C-8082-3D9CE190CC4F}"/>
    <cellStyle name="Финансовый 3 3 2 2 2" xfId="569" xr:uid="{5BDFFCC2-C6CA-4168-AD8A-77788FE0C925}"/>
    <cellStyle name="Финансовый 3 3 2 2 3" xfId="401" xr:uid="{12F83311-D81D-4B9A-B579-9307572B7C21}"/>
    <cellStyle name="Финансовый 3 3 2 3" xfId="179" xr:uid="{70FA57B9-85C3-49DB-9BE0-571C469DC334}"/>
    <cellStyle name="Финансовый 3 3 2 3 2" xfId="516" xr:uid="{4B5387F7-0644-43CD-8EB3-7A8BBBFC9BBD}"/>
    <cellStyle name="Финансовый 3 3 2 3 3" xfId="348" xr:uid="{F246A7D7-5BB4-4DF8-8B7D-013682492982}"/>
    <cellStyle name="Финансовый 3 3 2 4" xfId="463" xr:uid="{A83A19B5-49A8-4C51-A182-A38AF01EA59A}"/>
    <cellStyle name="Финансовый 3 3 2 5" xfId="295" xr:uid="{338A9B12-6800-4A54-B63D-775CDFED076B}"/>
    <cellStyle name="Финансовый 3 3 2 6" xfId="617" xr:uid="{8301B483-C05D-4042-8E00-12C7377D6018}"/>
    <cellStyle name="Финансовый 3 3 3" xfId="212" xr:uid="{EDD30144-9127-4679-96A7-F863E8A80562}"/>
    <cellStyle name="Финансовый 3 3 3 2" xfId="549" xr:uid="{B68D31FE-F88E-48FE-94D1-66519EE1250F}"/>
    <cellStyle name="Финансовый 3 3 3 3" xfId="381" xr:uid="{B151BB55-6DB3-47C5-938A-96A5F42D63A6}"/>
    <cellStyle name="Финансовый 3 3 4" xfId="159" xr:uid="{CD6F60E5-E1A3-4841-ABE4-FF944AE6778A}"/>
    <cellStyle name="Финансовый 3 3 4 2" xfId="496" xr:uid="{E40E04D1-A422-4C30-BA04-FE1E9D2DEC35}"/>
    <cellStyle name="Финансовый 3 3 4 3" xfId="328" xr:uid="{8FD2D4D6-85D4-4065-B350-E665B426B68C}"/>
    <cellStyle name="Финансовый 3 3 5" xfId="443" xr:uid="{4BF707C9-03D9-4139-B4C5-E8C3BB54DAEF}"/>
    <cellStyle name="Финансовый 3 3 6" xfId="275" xr:uid="{76711EC7-BD06-4DDA-8143-A85730206189}"/>
    <cellStyle name="Финансовый 3 3 7" xfId="597" xr:uid="{953C45DA-4591-4C75-9D76-EA43D66E087A}"/>
    <cellStyle name="Финансовый 3 4" xfId="189" xr:uid="{28FC2583-DD24-491D-830A-68C5CA8C9549}"/>
    <cellStyle name="Финансовый 3 4 2" xfId="526" xr:uid="{C06D382F-A9AF-4A10-A20B-22880F133151}"/>
    <cellStyle name="Финансовый 3 4 3" xfId="358" xr:uid="{1875A9E8-F425-4F37-8C32-4CE3F48A24E5}"/>
    <cellStyle name="Финансовый 3 5" xfId="136" xr:uid="{770ABFB9-F263-41EE-9198-BAFAEC0EA5C7}"/>
    <cellStyle name="Финансовый 3 5 2" xfId="473" xr:uid="{69A30479-30C9-4BCB-9856-94FC7F790AA5}"/>
    <cellStyle name="Финансовый 3 5 3" xfId="305" xr:uid="{B7676DD3-C4F4-4AA3-B48B-94DA771CCBEF}"/>
    <cellStyle name="Финансовый 3 6" xfId="420" xr:uid="{4FBC9B70-79B8-461E-9452-7DD9CEB9BF57}"/>
    <cellStyle name="Финансовый 3 7" xfId="252" xr:uid="{C5165157-F00F-4A96-B827-70841D6563CE}"/>
    <cellStyle name="Финансовый 4" xfId="18" xr:uid="{8D647FEE-C7EB-4FE7-A5AA-8CB5D0FD9106}"/>
    <cellStyle name="Финансовый 5" xfId="54" xr:uid="{E08B5414-442D-4992-B01B-12DFE147F73F}"/>
    <cellStyle name="Финансовый 5 2" xfId="114" xr:uid="{62C180B1-2A8C-41D9-B03C-FB777E3F6D30}"/>
    <cellStyle name="Финансовый 5 2 2" xfId="226" xr:uid="{36A1E0C6-B4CD-446C-AF0F-92ED0FB06048}"/>
    <cellStyle name="Финансовый 5 2 2 2" xfId="563" xr:uid="{311F307B-32BF-4845-A082-7C2721BCCFE2}"/>
    <cellStyle name="Финансовый 5 2 2 3" xfId="395" xr:uid="{B1C33EB9-7027-4405-8521-6F1F44E223E4}"/>
    <cellStyle name="Финансовый 5 2 3" xfId="173" xr:uid="{9BB38FED-4AE4-4C81-9FE2-5C3443EBE047}"/>
    <cellStyle name="Финансовый 5 2 3 2" xfId="510" xr:uid="{02B9D16B-B7B1-4997-A74B-2D373C8F2EE4}"/>
    <cellStyle name="Финансовый 5 2 3 3" xfId="342" xr:uid="{FC25D65C-4DA2-4EBB-A213-6F2881DF88C1}"/>
    <cellStyle name="Финансовый 5 2 4" xfId="457" xr:uid="{B6C7EFCF-8985-4603-8177-99D8E4BB10C2}"/>
    <cellStyle name="Финансовый 5 2 5" xfId="289" xr:uid="{06548F6F-7B87-4F12-90B8-5C90DAB476DF}"/>
    <cellStyle name="Финансовый 5 2 6" xfId="611" xr:uid="{BC9BAA8F-6EC2-4C62-97A2-A8A2DC48982D}"/>
    <cellStyle name="Финансовый 5 3" xfId="199" xr:uid="{A8070068-BB9A-4A72-9949-D2796800A1F5}"/>
    <cellStyle name="Финансовый 5 3 2" xfId="536" xr:uid="{A36C5283-9719-4D3C-A749-0EFFB7138FE8}"/>
    <cellStyle name="Финансовый 5 3 3" xfId="368" xr:uid="{A243B54C-350B-4885-8D19-E2AD58837D46}"/>
    <cellStyle name="Финансовый 5 4" xfId="146" xr:uid="{DB74C135-D1C8-456B-9F16-73B7CBA825AE}"/>
    <cellStyle name="Финансовый 5 4 2" xfId="483" xr:uid="{CF376903-584B-4708-AF18-96DAB6838591}"/>
    <cellStyle name="Финансовый 5 4 3" xfId="315" xr:uid="{1C4D758A-6A77-4C1B-8E1F-7E34DA651878}"/>
    <cellStyle name="Финансовый 5 5" xfId="430" xr:uid="{A45A9870-2ABD-4611-B183-8669DF013DDD}"/>
    <cellStyle name="Финансовый 5 6" xfId="262" xr:uid="{2D1F08E1-34D0-4ED0-BE48-F6EF6C9530ED}"/>
    <cellStyle name="Финансовый 5 7" xfId="591" xr:uid="{6CAADE8C-35DB-4B67-987F-56B37536E1EE}"/>
    <cellStyle name="Финансовый 6" xfId="21" xr:uid="{DF71F00A-1A4B-4864-A00B-73F6B289BD8C}"/>
    <cellStyle name="Финансовый 6 2" xfId="4" xr:uid="{2005922E-EE9B-47D7-9A94-18781E43A522}"/>
    <cellStyle name="Финансовый 6 2 2" xfId="244" xr:uid="{4E2AE7A5-5BB9-4764-B87D-011DC22D30BA}"/>
    <cellStyle name="Финансовый 6 2 2 2" xfId="580" xr:uid="{34594184-A50C-4D2E-B86B-AA3ABEA0A9E6}"/>
    <cellStyle name="Финансовый 6 2 2 2 2" xfId="636" xr:uid="{7EC207DD-CA64-4609-8BEF-6D8FEAA3EDD1}"/>
    <cellStyle name="Финансовый 6 2 2 3" xfId="412" xr:uid="{73CE0C58-2A18-405B-9668-00B4CAED7622}"/>
    <cellStyle name="Финансовый 6 2 2 3 2" xfId="640" xr:uid="{11EEE961-BD63-4B86-A9F9-D611C9219FDE}"/>
    <cellStyle name="Финансовый 6 2 2 4" xfId="632" xr:uid="{419DEF38-F908-4BBA-9A92-2B2F0CF325F9}"/>
    <cellStyle name="Финансовый 6 2 2 5" xfId="648" xr:uid="{490E6B47-8AEE-4290-88FE-FAB3B72163A7}"/>
    <cellStyle name="Финансовый 6 2 3" xfId="523" xr:uid="{0412685C-B949-45F2-976B-674C635529CC}"/>
    <cellStyle name="Финансовый 6 2 3 2" xfId="634" xr:uid="{F76CE139-8EF6-458B-8ED2-078B8B14BD31}"/>
    <cellStyle name="Финансовый 6 2 4" xfId="355" xr:uid="{4531642B-B931-4F14-A299-C956FFE3384F}"/>
    <cellStyle name="Финансовый 6 2 4 2" xfId="638" xr:uid="{6B30DD88-C775-4A6B-ACE7-D5A4BD965588}"/>
    <cellStyle name="Финансовый 6 2 5" xfId="629" xr:uid="{85A3E597-2249-4D2E-954A-1A3E70277610}"/>
    <cellStyle name="Финансовый 6 2 6" xfId="647" xr:uid="{00D70110-3C17-4CED-A089-3F56C42BE42C}"/>
    <cellStyle name="Финансовый 6 2 7" xfId="186" xr:uid="{00F56CB6-F3F7-46A6-A5A4-30CDAAFAEE4B}"/>
    <cellStyle name="Финансовый 6 3" xfId="133" xr:uid="{334474D5-1B12-46C2-A904-3EE7238F1495}"/>
    <cellStyle name="Финансовый 6 3 2" xfId="470" xr:uid="{DDC029CB-23DB-400D-BC20-7944C97E4099}"/>
    <cellStyle name="Финансовый 6 3 3" xfId="302" xr:uid="{A77996D2-FE49-46BD-BBE7-52F9FBA55419}"/>
    <cellStyle name="Финансовый 6 4" xfId="417" xr:uid="{3B774298-4902-403D-8D11-332E9B9B7B08}"/>
    <cellStyle name="Финансовый 6 5" xfId="249" xr:uid="{815B51FB-2F4D-4BDA-9658-921BFDA15DAA}"/>
    <cellStyle name="Финансовый 7" xfId="236" xr:uid="{D32366C5-D83C-4FE3-BD05-A739E8028D7E}"/>
    <cellStyle name="Финансовый 7 2" xfId="573" xr:uid="{00464CB7-C9D3-495D-91F6-42C11F89E905}"/>
    <cellStyle name="Финансовый 7 3" xfId="405" xr:uid="{E22CC114-3522-4F4F-A79E-0E26A08CD1AF}"/>
    <cellStyle name="Финансовый 8" xfId="237" xr:uid="{E49DBB51-88ED-4AF2-B202-0A123C10BEE6}"/>
    <cellStyle name="Финансовый 8 2" xfId="574" xr:uid="{417B4036-CFD2-4C4B-AE92-9A77E1DC0926}"/>
    <cellStyle name="Финансовый 8 3" xfId="406" xr:uid="{8B7DAB05-84ED-4895-A17B-DA34A9BE409D}"/>
    <cellStyle name="Финансовый 9" xfId="241" xr:uid="{0EC0D97C-A7CD-42AE-BC49-875FF3E0E47B}"/>
    <cellStyle name="Финансовый 9 2" xfId="577" xr:uid="{68AA0D34-F476-4179-8C1A-BBF38D99D412}"/>
    <cellStyle name="Финансовый 9 3" xfId="409" xr:uid="{2A840D39-E320-4969-BEBA-ED88B12D2968}"/>
  </cellStyles>
  <dxfs count="0"/>
  <tableStyles count="0" defaultTableStyle="TableStyleMedium2" defaultPivotStyle="PivotStyleLight16"/>
  <colors>
    <mruColors>
      <color rgb="FFD5DADE"/>
      <color rgb="FFA8D1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hoosh-bike.ru/ir/reporti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5145741" cy="652185"/>
    <xdr:pic>
      <xdr:nvPicPr>
        <xdr:cNvPr id="2" name="image1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09600" y="717176"/>
          <a:ext cx="5145741" cy="65218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1"/>
  <sheetViews>
    <sheetView topLeftCell="A16" zoomScaleNormal="100" workbookViewId="0">
      <selection activeCell="C9" sqref="C9"/>
    </sheetView>
  </sheetViews>
  <sheetFormatPr defaultColWidth="14.453125" defaultRowHeight="15" customHeight="1" x14ac:dyDescent="0.25"/>
  <cols>
    <col min="1" max="2" width="8.81640625" style="39" customWidth="1"/>
    <col min="3" max="3" width="125.81640625" style="39" customWidth="1"/>
    <col min="4" max="6" width="8.81640625" style="39" customWidth="1"/>
    <col min="7" max="26" width="8.54296875" style="39" customWidth="1"/>
    <col min="27" max="16384" width="14.453125" style="39"/>
  </cols>
  <sheetData>
    <row r="1" spans="1:26" ht="14.25" customHeight="1" x14ac:dyDescent="0.25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 spans="1:26" ht="14.25" customHeight="1" x14ac:dyDescent="0.25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</row>
    <row r="3" spans="1:26" ht="14.25" customHeight="1" x14ac:dyDescent="0.25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</row>
    <row r="4" spans="1:26" ht="14.25" customHeight="1" x14ac:dyDescent="0.25">
      <c r="A4" s="38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</row>
    <row r="5" spans="1:26" ht="14.25" customHeight="1" x14ac:dyDescent="0.25">
      <c r="A5" s="38"/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</row>
    <row r="6" spans="1:26" ht="14.25" customHeight="1" x14ac:dyDescent="0.25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</row>
    <row r="7" spans="1:26" ht="14.25" customHeight="1" x14ac:dyDescent="0.25">
      <c r="A7" s="38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</row>
    <row r="8" spans="1:26" ht="14.25" customHeight="1" x14ac:dyDescent="0.25">
      <c r="A8" s="38"/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</row>
    <row r="9" spans="1:26" ht="14.25" customHeight="1" x14ac:dyDescent="0.3">
      <c r="A9" s="38"/>
      <c r="B9" s="38"/>
      <c r="C9" s="40" t="s">
        <v>234</v>
      </c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</row>
    <row r="10" spans="1:26" ht="14.25" customHeight="1" x14ac:dyDescent="0.3">
      <c r="A10" s="38"/>
      <c r="B10" s="38"/>
      <c r="C10" s="40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</row>
    <row r="11" spans="1:26" ht="14.25" customHeight="1" x14ac:dyDescent="0.3">
      <c r="A11" s="38"/>
      <c r="B11" s="38"/>
      <c r="C11" s="41" t="s">
        <v>133</v>
      </c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</row>
    <row r="12" spans="1:26" ht="14.25" customHeight="1" x14ac:dyDescent="0.25">
      <c r="A12" s="38"/>
      <c r="B12" s="38"/>
      <c r="C12" s="43" t="s">
        <v>174</v>
      </c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</row>
    <row r="13" spans="1:26" ht="14.25" customHeight="1" x14ac:dyDescent="0.25">
      <c r="A13" s="38"/>
      <c r="B13" s="38"/>
      <c r="C13" s="43" t="s">
        <v>175</v>
      </c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</row>
    <row r="14" spans="1:26" ht="14.25" customHeight="1" x14ac:dyDescent="0.25">
      <c r="A14" s="38"/>
      <c r="B14" s="38"/>
      <c r="C14" s="43" t="s">
        <v>176</v>
      </c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</row>
    <row r="15" spans="1:26" ht="14.25" customHeight="1" x14ac:dyDescent="0.25">
      <c r="A15" s="38"/>
      <c r="B15" s="38"/>
      <c r="C15" s="43" t="s">
        <v>177</v>
      </c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</row>
    <row r="16" spans="1:26" ht="14.25" customHeight="1" x14ac:dyDescent="0.25">
      <c r="A16" s="38"/>
      <c r="B16" s="38"/>
      <c r="C16" s="43" t="s">
        <v>178</v>
      </c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</row>
    <row r="17" spans="1:26" ht="14.25" customHeight="1" x14ac:dyDescent="0.25">
      <c r="A17" s="38"/>
      <c r="B17" s="38"/>
      <c r="C17" s="43" t="s">
        <v>184</v>
      </c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</row>
    <row r="18" spans="1:26" ht="14.25" customHeight="1" x14ac:dyDescent="0.25">
      <c r="A18" s="38"/>
      <c r="B18" s="38"/>
      <c r="C18" s="43" t="s">
        <v>185</v>
      </c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</row>
    <row r="19" spans="1:26" ht="14.25" customHeight="1" x14ac:dyDescent="0.25">
      <c r="A19" s="38"/>
      <c r="B19" s="38"/>
      <c r="C19" s="43" t="s">
        <v>186</v>
      </c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</row>
    <row r="20" spans="1:26" ht="14.25" customHeight="1" x14ac:dyDescent="0.25">
      <c r="A20" s="38"/>
      <c r="B20" s="38"/>
      <c r="C20" s="43" t="s">
        <v>4</v>
      </c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</row>
    <row r="21" spans="1:26" ht="14.25" customHeight="1" x14ac:dyDescent="0.25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</row>
    <row r="22" spans="1:26" ht="25" x14ac:dyDescent="0.25">
      <c r="A22" s="38"/>
      <c r="B22" s="38"/>
      <c r="C22" s="42" t="s">
        <v>131</v>
      </c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</row>
    <row r="23" spans="1:26" ht="14.25" customHeight="1" x14ac:dyDescent="0.25">
      <c r="A23" s="38"/>
      <c r="B23" s="38"/>
      <c r="C23" s="38" t="s">
        <v>132</v>
      </c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</row>
    <row r="24" spans="1:26" ht="14.25" customHeight="1" x14ac:dyDescent="0.25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</row>
    <row r="25" spans="1:26" ht="37.5" x14ac:dyDescent="0.25">
      <c r="A25" s="38"/>
      <c r="B25" s="38"/>
      <c r="C25" s="42" t="s">
        <v>187</v>
      </c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</row>
    <row r="26" spans="1:26" ht="14.25" customHeight="1" x14ac:dyDescent="0.25">
      <c r="A26" s="38"/>
      <c r="B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</row>
    <row r="27" spans="1:26" ht="14.25" customHeight="1" x14ac:dyDescent="0.25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</row>
    <row r="28" spans="1:26" ht="14.25" customHeight="1" x14ac:dyDescent="0.25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</row>
    <row r="29" spans="1:26" ht="14.25" customHeight="1" x14ac:dyDescent="0.25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</row>
    <row r="30" spans="1:26" ht="14.25" customHeight="1" x14ac:dyDescent="0.25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</row>
    <row r="31" spans="1:26" ht="14.25" customHeight="1" x14ac:dyDescent="0.25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</row>
    <row r="32" spans="1:26" ht="14.25" customHeight="1" x14ac:dyDescent="0.25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</row>
    <row r="33" spans="1:26" ht="14.25" customHeight="1" x14ac:dyDescent="0.25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</row>
    <row r="34" spans="1:26" ht="14.25" customHeight="1" x14ac:dyDescent="0.25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</row>
    <row r="35" spans="1:26" ht="14.25" customHeight="1" x14ac:dyDescent="0.25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</row>
    <row r="36" spans="1:26" ht="14.25" customHeight="1" x14ac:dyDescent="0.25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</row>
    <row r="37" spans="1:26" ht="14.25" customHeight="1" x14ac:dyDescent="0.25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</row>
    <row r="38" spans="1:26" ht="14.25" customHeight="1" x14ac:dyDescent="0.25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</row>
    <row r="39" spans="1:26" ht="14.25" customHeight="1" x14ac:dyDescent="0.25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</row>
    <row r="40" spans="1:26" ht="14.25" customHeight="1" x14ac:dyDescent="0.25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</row>
    <row r="41" spans="1:26" ht="14.25" customHeight="1" x14ac:dyDescent="0.25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</row>
    <row r="42" spans="1:26" ht="14.25" customHeight="1" x14ac:dyDescent="0.25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</row>
    <row r="43" spans="1:26" ht="14.25" customHeight="1" x14ac:dyDescent="0.25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</row>
    <row r="44" spans="1:26" ht="14.25" customHeight="1" x14ac:dyDescent="0.25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</row>
    <row r="45" spans="1:26" ht="14.25" customHeight="1" x14ac:dyDescent="0.25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</row>
    <row r="46" spans="1:26" ht="14.25" customHeight="1" x14ac:dyDescent="0.25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</row>
    <row r="47" spans="1:26" ht="14.25" customHeight="1" x14ac:dyDescent="0.25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</row>
    <row r="48" spans="1:26" ht="14.25" customHeight="1" x14ac:dyDescent="0.25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</row>
    <row r="49" spans="1:26" ht="14.25" customHeight="1" x14ac:dyDescent="0.25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</row>
    <row r="50" spans="1:26" ht="14.25" customHeight="1" x14ac:dyDescent="0.25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</row>
    <row r="51" spans="1:26" ht="14.25" customHeight="1" x14ac:dyDescent="0.25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</row>
    <row r="52" spans="1:26" ht="14.25" customHeight="1" x14ac:dyDescent="0.25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</row>
    <row r="53" spans="1:26" ht="14.25" customHeight="1" x14ac:dyDescent="0.25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</row>
    <row r="54" spans="1:26" ht="14.25" customHeight="1" x14ac:dyDescent="0.25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</row>
    <row r="55" spans="1:26" ht="14.25" customHeight="1" x14ac:dyDescent="0.25">
      <c r="A55" s="38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</row>
    <row r="56" spans="1:26" ht="14.25" customHeight="1" x14ac:dyDescent="0.25">
      <c r="A56" s="38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</row>
    <row r="57" spans="1:26" ht="14.25" customHeight="1" x14ac:dyDescent="0.25">
      <c r="A57" s="38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</row>
    <row r="58" spans="1:26" ht="14.25" customHeight="1" x14ac:dyDescent="0.25">
      <c r="A58" s="38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</row>
    <row r="59" spans="1:26" ht="14.25" customHeight="1" x14ac:dyDescent="0.25">
      <c r="A59" s="38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</row>
    <row r="60" spans="1:26" ht="14.25" customHeight="1" x14ac:dyDescent="0.25">
      <c r="A60" s="38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</row>
    <row r="61" spans="1:26" ht="14.25" customHeight="1" x14ac:dyDescent="0.25">
      <c r="A61" s="38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</row>
    <row r="62" spans="1:26" ht="14.25" customHeight="1" x14ac:dyDescent="0.25">
      <c r="A62" s="38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</row>
    <row r="63" spans="1:26" ht="14.25" customHeight="1" x14ac:dyDescent="0.25">
      <c r="A63" s="38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</row>
    <row r="64" spans="1:26" ht="14.25" customHeight="1" x14ac:dyDescent="0.25">
      <c r="A64" s="38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</row>
    <row r="65" spans="1:26" ht="14.25" customHeight="1" x14ac:dyDescent="0.25">
      <c r="A65" s="38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</row>
    <row r="66" spans="1:26" ht="14.25" customHeight="1" x14ac:dyDescent="0.25">
      <c r="A66" s="38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</row>
    <row r="67" spans="1:26" ht="14.25" customHeight="1" x14ac:dyDescent="0.25">
      <c r="A67" s="38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</row>
    <row r="68" spans="1:26" ht="14.25" customHeight="1" x14ac:dyDescent="0.25">
      <c r="A68" s="38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</row>
    <row r="69" spans="1:26" ht="14.25" customHeight="1" x14ac:dyDescent="0.25">
      <c r="A69" s="38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</row>
    <row r="70" spans="1:26" ht="14.25" customHeight="1" x14ac:dyDescent="0.25">
      <c r="A70" s="38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</row>
    <row r="71" spans="1:26" ht="14.25" customHeight="1" x14ac:dyDescent="0.25">
      <c r="A71" s="38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</row>
    <row r="72" spans="1:26" ht="14.25" customHeight="1" x14ac:dyDescent="0.25">
      <c r="A72" s="38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</row>
    <row r="73" spans="1:26" ht="14.25" customHeight="1" x14ac:dyDescent="0.25">
      <c r="A73" s="38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</row>
    <row r="74" spans="1:26" ht="14.25" customHeight="1" x14ac:dyDescent="0.25">
      <c r="A74" s="38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</row>
    <row r="75" spans="1:26" ht="14.25" customHeight="1" x14ac:dyDescent="0.25">
      <c r="A75" s="38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</row>
    <row r="76" spans="1:26" ht="14.25" customHeight="1" x14ac:dyDescent="0.25">
      <c r="A76" s="38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</row>
    <row r="77" spans="1:26" ht="14.25" customHeight="1" x14ac:dyDescent="0.25">
      <c r="A77" s="38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</row>
    <row r="78" spans="1:26" ht="14.25" customHeight="1" x14ac:dyDescent="0.25">
      <c r="A78" s="38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</row>
    <row r="79" spans="1:26" ht="14.25" customHeight="1" x14ac:dyDescent="0.25">
      <c r="A79" s="38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</row>
    <row r="80" spans="1:26" ht="14.25" customHeight="1" x14ac:dyDescent="0.25">
      <c r="A80" s="38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</row>
    <row r="81" spans="1:26" ht="14.25" customHeight="1" x14ac:dyDescent="0.25">
      <c r="A81" s="38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</row>
    <row r="82" spans="1:26" ht="14.25" customHeight="1" x14ac:dyDescent="0.25">
      <c r="A82" s="38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</row>
    <row r="83" spans="1:26" ht="14.25" customHeight="1" x14ac:dyDescent="0.25">
      <c r="A83" s="38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</row>
    <row r="84" spans="1:26" ht="14.25" customHeight="1" x14ac:dyDescent="0.25">
      <c r="A84" s="38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</row>
    <row r="85" spans="1:26" ht="14.25" customHeight="1" x14ac:dyDescent="0.25">
      <c r="A85" s="38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</row>
    <row r="86" spans="1:26" ht="14.25" customHeight="1" x14ac:dyDescent="0.25">
      <c r="A86" s="38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</row>
    <row r="87" spans="1:26" ht="14.25" customHeight="1" x14ac:dyDescent="0.25">
      <c r="A87" s="38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</row>
    <row r="88" spans="1:26" ht="14.25" customHeight="1" x14ac:dyDescent="0.25">
      <c r="A88" s="38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</row>
    <row r="89" spans="1:26" ht="14.25" customHeight="1" x14ac:dyDescent="0.25">
      <c r="A89" s="38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</row>
    <row r="90" spans="1:26" ht="14.25" customHeight="1" x14ac:dyDescent="0.25">
      <c r="A90" s="38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</row>
    <row r="91" spans="1:26" ht="14.25" customHeight="1" x14ac:dyDescent="0.25">
      <c r="A91" s="38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</row>
    <row r="92" spans="1:26" ht="14.25" customHeight="1" x14ac:dyDescent="0.25">
      <c r="A92" s="38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</row>
    <row r="93" spans="1:26" ht="14.25" customHeight="1" x14ac:dyDescent="0.25">
      <c r="A93" s="38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</row>
    <row r="94" spans="1:26" ht="14.25" customHeight="1" x14ac:dyDescent="0.25">
      <c r="A94" s="38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</row>
    <row r="95" spans="1:26" ht="14.25" customHeight="1" x14ac:dyDescent="0.25">
      <c r="A95" s="38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</row>
    <row r="96" spans="1:26" ht="14.25" customHeight="1" x14ac:dyDescent="0.25">
      <c r="A96" s="38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</row>
    <row r="97" spans="1:26" ht="14.25" customHeight="1" x14ac:dyDescent="0.25">
      <c r="A97" s="38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</row>
    <row r="98" spans="1:26" ht="14.25" customHeight="1" x14ac:dyDescent="0.25">
      <c r="A98" s="38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</row>
    <row r="99" spans="1:26" ht="14.25" customHeight="1" x14ac:dyDescent="0.25">
      <c r="A99" s="38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</row>
    <row r="100" spans="1:26" ht="14.25" customHeight="1" x14ac:dyDescent="0.25">
      <c r="A100" s="38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</row>
    <row r="101" spans="1:26" ht="14.25" customHeight="1" x14ac:dyDescent="0.25">
      <c r="A101" s="38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</row>
    <row r="102" spans="1:26" ht="14.25" customHeight="1" x14ac:dyDescent="0.25">
      <c r="A102" s="38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</row>
    <row r="103" spans="1:26" ht="14.25" customHeight="1" x14ac:dyDescent="0.25">
      <c r="A103" s="38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</row>
    <row r="104" spans="1:26" ht="14.25" customHeight="1" x14ac:dyDescent="0.25">
      <c r="A104" s="38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</row>
    <row r="105" spans="1:26" ht="14.25" customHeight="1" x14ac:dyDescent="0.25">
      <c r="A105" s="38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</row>
    <row r="106" spans="1:26" ht="14.25" customHeight="1" x14ac:dyDescent="0.25">
      <c r="A106" s="38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</row>
    <row r="107" spans="1:26" ht="14.25" customHeight="1" x14ac:dyDescent="0.25">
      <c r="A107" s="38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</row>
    <row r="108" spans="1:26" ht="14.25" customHeight="1" x14ac:dyDescent="0.25">
      <c r="A108" s="38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</row>
    <row r="109" spans="1:26" ht="14.25" customHeight="1" x14ac:dyDescent="0.25">
      <c r="A109" s="38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</row>
    <row r="110" spans="1:26" ht="14.25" customHeight="1" x14ac:dyDescent="0.25">
      <c r="A110" s="38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</row>
    <row r="111" spans="1:26" ht="14.25" customHeight="1" x14ac:dyDescent="0.25">
      <c r="A111" s="38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</row>
    <row r="112" spans="1:26" ht="14.25" customHeight="1" x14ac:dyDescent="0.25">
      <c r="A112" s="38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</row>
    <row r="113" spans="1:26" ht="14.25" customHeight="1" x14ac:dyDescent="0.25">
      <c r="A113" s="38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</row>
    <row r="114" spans="1:26" ht="14.25" customHeight="1" x14ac:dyDescent="0.25">
      <c r="A114" s="38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</row>
    <row r="115" spans="1:26" ht="14.25" customHeight="1" x14ac:dyDescent="0.25">
      <c r="A115" s="38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</row>
    <row r="116" spans="1:26" ht="14.25" customHeight="1" x14ac:dyDescent="0.25">
      <c r="A116" s="38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</row>
    <row r="117" spans="1:26" ht="14.25" customHeight="1" x14ac:dyDescent="0.25">
      <c r="A117" s="38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</row>
    <row r="118" spans="1:26" ht="14.25" customHeight="1" x14ac:dyDescent="0.25">
      <c r="A118" s="38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</row>
    <row r="119" spans="1:26" ht="14.25" customHeight="1" x14ac:dyDescent="0.25">
      <c r="A119" s="38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</row>
    <row r="120" spans="1:26" ht="14.25" customHeight="1" x14ac:dyDescent="0.25">
      <c r="A120" s="38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</row>
    <row r="121" spans="1:26" ht="14.25" customHeight="1" x14ac:dyDescent="0.25">
      <c r="A121" s="38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</row>
    <row r="122" spans="1:26" ht="14.25" customHeight="1" x14ac:dyDescent="0.25">
      <c r="A122" s="38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</row>
    <row r="123" spans="1:26" ht="14.25" customHeight="1" x14ac:dyDescent="0.25">
      <c r="A123" s="38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</row>
    <row r="124" spans="1:26" ht="14.25" customHeight="1" x14ac:dyDescent="0.25">
      <c r="A124" s="38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</row>
    <row r="125" spans="1:26" ht="14.25" customHeight="1" x14ac:dyDescent="0.25">
      <c r="A125" s="38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</row>
    <row r="126" spans="1:26" ht="14.25" customHeight="1" x14ac:dyDescent="0.25">
      <c r="A126" s="38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</row>
    <row r="127" spans="1:26" ht="14.25" customHeight="1" x14ac:dyDescent="0.25">
      <c r="A127" s="38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</row>
    <row r="128" spans="1:26" ht="14.25" customHeight="1" x14ac:dyDescent="0.25">
      <c r="A128" s="38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</row>
    <row r="129" spans="1:26" ht="14.25" customHeight="1" x14ac:dyDescent="0.25">
      <c r="A129" s="38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</row>
    <row r="130" spans="1:26" ht="14.25" customHeight="1" x14ac:dyDescent="0.25">
      <c r="A130" s="38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</row>
    <row r="131" spans="1:26" ht="14.25" customHeight="1" x14ac:dyDescent="0.25">
      <c r="A131" s="38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</row>
    <row r="132" spans="1:26" ht="14.25" customHeight="1" x14ac:dyDescent="0.25">
      <c r="A132" s="38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</row>
    <row r="133" spans="1:26" ht="14.25" customHeight="1" x14ac:dyDescent="0.25">
      <c r="A133" s="38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</row>
    <row r="134" spans="1:26" ht="14.25" customHeight="1" x14ac:dyDescent="0.25">
      <c r="A134" s="38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</row>
    <row r="135" spans="1:26" ht="14.25" customHeight="1" x14ac:dyDescent="0.25">
      <c r="A135" s="38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</row>
    <row r="136" spans="1:26" ht="14.25" customHeight="1" x14ac:dyDescent="0.25">
      <c r="A136" s="38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</row>
    <row r="137" spans="1:26" ht="14.25" customHeight="1" x14ac:dyDescent="0.25">
      <c r="A137" s="38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</row>
    <row r="138" spans="1:26" ht="14.25" customHeight="1" x14ac:dyDescent="0.25">
      <c r="A138" s="38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</row>
    <row r="139" spans="1:26" ht="14.25" customHeight="1" x14ac:dyDescent="0.25">
      <c r="A139" s="38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</row>
    <row r="140" spans="1:26" ht="14.25" customHeight="1" x14ac:dyDescent="0.25">
      <c r="A140" s="38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</row>
    <row r="141" spans="1:26" ht="14.25" customHeight="1" x14ac:dyDescent="0.25">
      <c r="A141" s="38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</row>
    <row r="142" spans="1:26" ht="14.25" customHeight="1" x14ac:dyDescent="0.25">
      <c r="A142" s="38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</row>
    <row r="143" spans="1:26" ht="14.25" customHeight="1" x14ac:dyDescent="0.25">
      <c r="A143" s="38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</row>
    <row r="144" spans="1:26" ht="14.25" customHeight="1" x14ac:dyDescent="0.25">
      <c r="A144" s="38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</row>
    <row r="145" spans="1:26" ht="14.25" customHeight="1" x14ac:dyDescent="0.25">
      <c r="A145" s="38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</row>
    <row r="146" spans="1:26" ht="14.25" customHeight="1" x14ac:dyDescent="0.25">
      <c r="A146" s="38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</row>
    <row r="147" spans="1:26" ht="14.25" customHeight="1" x14ac:dyDescent="0.25">
      <c r="A147" s="38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</row>
    <row r="148" spans="1:26" ht="14.25" customHeight="1" x14ac:dyDescent="0.25">
      <c r="A148" s="38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</row>
    <row r="149" spans="1:26" ht="14.25" customHeight="1" x14ac:dyDescent="0.25">
      <c r="A149" s="38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</row>
    <row r="150" spans="1:26" ht="14.25" customHeight="1" x14ac:dyDescent="0.25">
      <c r="A150" s="38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</row>
    <row r="151" spans="1:26" ht="14.25" customHeight="1" x14ac:dyDescent="0.25">
      <c r="A151" s="38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</row>
    <row r="152" spans="1:26" ht="14.25" customHeight="1" x14ac:dyDescent="0.25">
      <c r="A152" s="38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</row>
    <row r="153" spans="1:26" ht="14.25" customHeight="1" x14ac:dyDescent="0.25">
      <c r="A153" s="38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</row>
    <row r="154" spans="1:26" ht="14.25" customHeight="1" x14ac:dyDescent="0.25">
      <c r="A154" s="38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</row>
    <row r="155" spans="1:26" ht="14.25" customHeight="1" x14ac:dyDescent="0.25">
      <c r="A155" s="38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</row>
    <row r="156" spans="1:26" ht="14.25" customHeight="1" x14ac:dyDescent="0.25">
      <c r="A156" s="38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</row>
    <row r="157" spans="1:26" ht="14.25" customHeight="1" x14ac:dyDescent="0.25">
      <c r="A157" s="38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</row>
    <row r="158" spans="1:26" ht="14.25" customHeight="1" x14ac:dyDescent="0.25">
      <c r="A158" s="38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</row>
    <row r="159" spans="1:26" ht="14.25" customHeight="1" x14ac:dyDescent="0.25">
      <c r="A159" s="38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</row>
    <row r="160" spans="1:26" ht="14.25" customHeight="1" x14ac:dyDescent="0.25">
      <c r="A160" s="38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</row>
    <row r="161" spans="1:26" ht="14.25" customHeight="1" x14ac:dyDescent="0.25">
      <c r="A161" s="38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</row>
    <row r="162" spans="1:26" ht="14.25" customHeight="1" x14ac:dyDescent="0.25">
      <c r="A162" s="38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</row>
    <row r="163" spans="1:26" ht="14.25" customHeight="1" x14ac:dyDescent="0.25">
      <c r="A163" s="38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</row>
    <row r="164" spans="1:26" ht="14.25" customHeight="1" x14ac:dyDescent="0.25">
      <c r="A164" s="38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</row>
    <row r="165" spans="1:26" ht="14.25" customHeight="1" x14ac:dyDescent="0.25">
      <c r="A165" s="38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</row>
    <row r="166" spans="1:26" ht="14.25" customHeight="1" x14ac:dyDescent="0.25">
      <c r="A166" s="38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</row>
    <row r="167" spans="1:26" ht="14.25" customHeight="1" x14ac:dyDescent="0.25">
      <c r="A167" s="38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</row>
    <row r="168" spans="1:26" ht="14.25" customHeight="1" x14ac:dyDescent="0.25">
      <c r="A168" s="38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</row>
    <row r="169" spans="1:26" ht="14.25" customHeight="1" x14ac:dyDescent="0.25">
      <c r="A169" s="38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</row>
    <row r="170" spans="1:26" ht="14.25" customHeight="1" x14ac:dyDescent="0.25">
      <c r="A170" s="38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</row>
    <row r="171" spans="1:26" ht="14.25" customHeight="1" x14ac:dyDescent="0.25">
      <c r="A171" s="38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</row>
    <row r="172" spans="1:26" ht="14.25" customHeight="1" x14ac:dyDescent="0.25">
      <c r="A172" s="38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</row>
    <row r="173" spans="1:26" ht="14.25" customHeight="1" x14ac:dyDescent="0.25">
      <c r="A173" s="38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</row>
    <row r="174" spans="1:26" ht="14.25" customHeight="1" x14ac:dyDescent="0.25">
      <c r="A174" s="38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</row>
    <row r="175" spans="1:26" ht="14.25" customHeight="1" x14ac:dyDescent="0.25">
      <c r="A175" s="38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</row>
    <row r="176" spans="1:26" ht="14.25" customHeight="1" x14ac:dyDescent="0.25">
      <c r="A176" s="38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</row>
    <row r="177" spans="1:26" ht="14.25" customHeight="1" x14ac:dyDescent="0.25">
      <c r="A177" s="38"/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</row>
    <row r="178" spans="1:26" ht="14.25" customHeight="1" x14ac:dyDescent="0.25">
      <c r="A178" s="38"/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38"/>
      <c r="Z178" s="38"/>
    </row>
    <row r="179" spans="1:26" ht="14.25" customHeight="1" x14ac:dyDescent="0.25">
      <c r="A179" s="38"/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8"/>
      <c r="Z179" s="38"/>
    </row>
    <row r="180" spans="1:26" ht="14.25" customHeight="1" x14ac:dyDescent="0.25">
      <c r="A180" s="38"/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</row>
    <row r="181" spans="1:26" ht="14.25" customHeight="1" x14ac:dyDescent="0.25">
      <c r="A181" s="38"/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</row>
    <row r="182" spans="1:26" ht="14.25" customHeight="1" x14ac:dyDescent="0.25">
      <c r="A182" s="38"/>
      <c r="B182" s="38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38"/>
      <c r="Z182" s="38"/>
    </row>
    <row r="183" spans="1:26" ht="14.25" customHeight="1" x14ac:dyDescent="0.25">
      <c r="A183" s="38"/>
      <c r="B183" s="38"/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38"/>
      <c r="X183" s="38"/>
      <c r="Y183" s="38"/>
      <c r="Z183" s="38"/>
    </row>
    <row r="184" spans="1:26" ht="14.25" customHeight="1" x14ac:dyDescent="0.25">
      <c r="A184" s="38"/>
      <c r="B184" s="38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  <c r="Y184" s="38"/>
      <c r="Z184" s="38"/>
    </row>
    <row r="185" spans="1:26" ht="14.25" customHeight="1" x14ac:dyDescent="0.25">
      <c r="A185" s="38"/>
      <c r="B185" s="38"/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</row>
    <row r="186" spans="1:26" ht="14.25" customHeight="1" x14ac:dyDescent="0.25">
      <c r="A186" s="38"/>
      <c r="B186" s="38"/>
      <c r="C186" s="38"/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38"/>
      <c r="P186" s="38"/>
      <c r="Q186" s="38"/>
      <c r="R186" s="38"/>
      <c r="S186" s="38"/>
      <c r="T186" s="38"/>
      <c r="U186" s="38"/>
      <c r="V186" s="38"/>
      <c r="W186" s="38"/>
      <c r="X186" s="38"/>
      <c r="Y186" s="38"/>
      <c r="Z186" s="38"/>
    </row>
    <row r="187" spans="1:26" ht="14.25" customHeight="1" x14ac:dyDescent="0.25">
      <c r="A187" s="38"/>
      <c r="B187" s="38"/>
      <c r="C187" s="38"/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38"/>
      <c r="U187" s="38"/>
      <c r="V187" s="38"/>
      <c r="W187" s="38"/>
      <c r="X187" s="38"/>
      <c r="Y187" s="38"/>
      <c r="Z187" s="38"/>
    </row>
    <row r="188" spans="1:26" ht="14.25" customHeight="1" x14ac:dyDescent="0.25">
      <c r="A188" s="38"/>
      <c r="B188" s="38"/>
      <c r="C188" s="38"/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38"/>
      <c r="P188" s="38"/>
      <c r="Q188" s="38"/>
      <c r="R188" s="38"/>
      <c r="S188" s="38"/>
      <c r="T188" s="38"/>
      <c r="U188" s="38"/>
      <c r="V188" s="38"/>
      <c r="W188" s="38"/>
      <c r="X188" s="38"/>
      <c r="Y188" s="38"/>
      <c r="Z188" s="38"/>
    </row>
    <row r="189" spans="1:26" ht="14.25" customHeight="1" x14ac:dyDescent="0.25">
      <c r="A189" s="38"/>
      <c r="B189" s="38"/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8"/>
      <c r="X189" s="38"/>
      <c r="Y189" s="38"/>
      <c r="Z189" s="38"/>
    </row>
    <row r="190" spans="1:26" ht="14.25" customHeight="1" x14ac:dyDescent="0.25">
      <c r="A190" s="38"/>
      <c r="B190" s="38"/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38"/>
      <c r="X190" s="38"/>
      <c r="Y190" s="38"/>
      <c r="Z190" s="38"/>
    </row>
    <row r="191" spans="1:26" ht="14.25" customHeight="1" x14ac:dyDescent="0.25">
      <c r="A191" s="38"/>
      <c r="B191" s="38"/>
      <c r="C191" s="38"/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  <c r="Y191" s="38"/>
      <c r="Z191" s="38"/>
    </row>
    <row r="192" spans="1:26" ht="14.25" customHeight="1" x14ac:dyDescent="0.25">
      <c r="A192" s="38"/>
      <c r="B192" s="38"/>
      <c r="C192" s="38"/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38"/>
      <c r="U192" s="38"/>
      <c r="V192" s="38"/>
      <c r="W192" s="38"/>
      <c r="X192" s="38"/>
      <c r="Y192" s="38"/>
      <c r="Z192" s="38"/>
    </row>
    <row r="193" spans="1:26" ht="14.25" customHeight="1" x14ac:dyDescent="0.25">
      <c r="A193" s="38"/>
      <c r="B193" s="38"/>
      <c r="C193" s="38"/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  <c r="Z193" s="38"/>
    </row>
    <row r="194" spans="1:26" ht="14.25" customHeight="1" x14ac:dyDescent="0.25">
      <c r="A194" s="38"/>
      <c r="B194" s="38"/>
      <c r="C194" s="38"/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38"/>
      <c r="S194" s="38"/>
      <c r="T194" s="38"/>
      <c r="U194" s="38"/>
      <c r="V194" s="38"/>
      <c r="W194" s="38"/>
      <c r="X194" s="38"/>
      <c r="Y194" s="38"/>
      <c r="Z194" s="38"/>
    </row>
    <row r="195" spans="1:26" ht="14.25" customHeight="1" x14ac:dyDescent="0.25">
      <c r="A195" s="38"/>
      <c r="B195" s="38"/>
      <c r="C195" s="38"/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38"/>
      <c r="S195" s="38"/>
      <c r="T195" s="38"/>
      <c r="U195" s="38"/>
      <c r="V195" s="38"/>
      <c r="W195" s="38"/>
      <c r="X195" s="38"/>
      <c r="Y195" s="38"/>
      <c r="Z195" s="38"/>
    </row>
    <row r="196" spans="1:26" ht="14.25" customHeight="1" x14ac:dyDescent="0.25">
      <c r="A196" s="38"/>
      <c r="B196" s="38"/>
      <c r="C196" s="38"/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38"/>
      <c r="U196" s="38"/>
      <c r="V196" s="38"/>
      <c r="W196" s="38"/>
      <c r="X196" s="38"/>
      <c r="Y196" s="38"/>
      <c r="Z196" s="38"/>
    </row>
    <row r="197" spans="1:26" ht="14.25" customHeight="1" x14ac:dyDescent="0.25">
      <c r="A197" s="38"/>
      <c r="B197" s="38"/>
      <c r="C197" s="38"/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38"/>
      <c r="U197" s="38"/>
      <c r="V197" s="38"/>
      <c r="W197" s="38"/>
      <c r="X197" s="38"/>
      <c r="Y197" s="38"/>
      <c r="Z197" s="38"/>
    </row>
    <row r="198" spans="1:26" ht="14.25" customHeight="1" x14ac:dyDescent="0.25">
      <c r="A198" s="38"/>
      <c r="B198" s="38"/>
      <c r="C198" s="38"/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38"/>
      <c r="S198" s="38"/>
      <c r="T198" s="38"/>
      <c r="U198" s="38"/>
      <c r="V198" s="38"/>
      <c r="W198" s="38"/>
      <c r="X198" s="38"/>
      <c r="Y198" s="38"/>
      <c r="Z198" s="38"/>
    </row>
    <row r="199" spans="1:26" ht="14.25" customHeight="1" x14ac:dyDescent="0.25">
      <c r="A199" s="38"/>
      <c r="B199" s="38"/>
      <c r="C199" s="38"/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38"/>
      <c r="S199" s="38"/>
      <c r="T199" s="38"/>
      <c r="U199" s="38"/>
      <c r="V199" s="38"/>
      <c r="W199" s="38"/>
      <c r="X199" s="38"/>
      <c r="Y199" s="38"/>
      <c r="Z199" s="38"/>
    </row>
    <row r="200" spans="1:26" ht="14.25" customHeight="1" x14ac:dyDescent="0.25">
      <c r="A200" s="38"/>
      <c r="B200" s="38"/>
      <c r="C200" s="38"/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38"/>
      <c r="S200" s="38"/>
      <c r="T200" s="38"/>
      <c r="U200" s="38"/>
      <c r="V200" s="38"/>
      <c r="W200" s="38"/>
      <c r="X200" s="38"/>
      <c r="Y200" s="38"/>
      <c r="Z200" s="38"/>
    </row>
    <row r="201" spans="1:26" ht="14.25" customHeight="1" x14ac:dyDescent="0.25">
      <c r="A201" s="38"/>
      <c r="B201" s="38"/>
      <c r="C201" s="38"/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38"/>
      <c r="U201" s="38"/>
      <c r="V201" s="38"/>
      <c r="W201" s="38"/>
      <c r="X201" s="38"/>
      <c r="Y201" s="38"/>
      <c r="Z201" s="38"/>
    </row>
    <row r="202" spans="1:26" ht="14.25" customHeight="1" x14ac:dyDescent="0.25">
      <c r="A202" s="38"/>
      <c r="B202" s="38"/>
      <c r="C202" s="38"/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  <c r="O202" s="38"/>
      <c r="P202" s="38"/>
      <c r="Q202" s="38"/>
      <c r="R202" s="38"/>
      <c r="S202" s="38"/>
      <c r="T202" s="38"/>
      <c r="U202" s="38"/>
      <c r="V202" s="38"/>
      <c r="W202" s="38"/>
      <c r="X202" s="38"/>
      <c r="Y202" s="38"/>
      <c r="Z202" s="38"/>
    </row>
    <row r="203" spans="1:26" ht="14.25" customHeight="1" x14ac:dyDescent="0.25">
      <c r="A203" s="38"/>
      <c r="B203" s="38"/>
      <c r="C203" s="38"/>
      <c r="D203" s="38"/>
      <c r="E203" s="38"/>
      <c r="F203" s="38"/>
      <c r="G203" s="38"/>
      <c r="H203" s="38"/>
      <c r="I203" s="38"/>
      <c r="J203" s="38"/>
      <c r="K203" s="38"/>
      <c r="L203" s="38"/>
      <c r="M203" s="38"/>
      <c r="N203" s="38"/>
      <c r="O203" s="38"/>
      <c r="P203" s="38"/>
      <c r="Q203" s="38"/>
      <c r="R203" s="38"/>
      <c r="S203" s="38"/>
      <c r="T203" s="38"/>
      <c r="U203" s="38"/>
      <c r="V203" s="38"/>
      <c r="W203" s="38"/>
      <c r="X203" s="38"/>
      <c r="Y203" s="38"/>
      <c r="Z203" s="38"/>
    </row>
    <row r="204" spans="1:26" ht="14.25" customHeight="1" x14ac:dyDescent="0.25">
      <c r="A204" s="38"/>
      <c r="B204" s="38"/>
      <c r="C204" s="38"/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  <c r="O204" s="38"/>
      <c r="P204" s="38"/>
      <c r="Q204" s="38"/>
      <c r="R204" s="38"/>
      <c r="S204" s="38"/>
      <c r="T204" s="38"/>
      <c r="U204" s="38"/>
      <c r="V204" s="38"/>
      <c r="W204" s="38"/>
      <c r="X204" s="38"/>
      <c r="Y204" s="38"/>
      <c r="Z204" s="38"/>
    </row>
    <row r="205" spans="1:26" ht="14.25" customHeight="1" x14ac:dyDescent="0.25">
      <c r="A205" s="38"/>
      <c r="B205" s="38"/>
      <c r="C205" s="38"/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  <c r="O205" s="38"/>
      <c r="P205" s="38"/>
      <c r="Q205" s="38"/>
      <c r="R205" s="38"/>
      <c r="S205" s="38"/>
      <c r="T205" s="38"/>
      <c r="U205" s="38"/>
      <c r="V205" s="38"/>
      <c r="W205" s="38"/>
      <c r="X205" s="38"/>
      <c r="Y205" s="38"/>
      <c r="Z205" s="38"/>
    </row>
    <row r="206" spans="1:26" ht="14.25" customHeight="1" x14ac:dyDescent="0.25">
      <c r="A206" s="38"/>
      <c r="B206" s="38"/>
      <c r="C206" s="38"/>
      <c r="D206" s="38"/>
      <c r="E206" s="38"/>
      <c r="F206" s="38"/>
      <c r="G206" s="38"/>
      <c r="H206" s="38"/>
      <c r="I206" s="38"/>
      <c r="J206" s="38"/>
      <c r="K206" s="38"/>
      <c r="L206" s="38"/>
      <c r="M206" s="38"/>
      <c r="N206" s="38"/>
      <c r="O206" s="38"/>
      <c r="P206" s="38"/>
      <c r="Q206" s="38"/>
      <c r="R206" s="38"/>
      <c r="S206" s="38"/>
      <c r="T206" s="38"/>
      <c r="U206" s="38"/>
      <c r="V206" s="38"/>
      <c r="W206" s="38"/>
      <c r="X206" s="38"/>
      <c r="Y206" s="38"/>
      <c r="Z206" s="38"/>
    </row>
    <row r="207" spans="1:26" ht="14.25" customHeight="1" x14ac:dyDescent="0.25">
      <c r="A207" s="38"/>
      <c r="B207" s="38"/>
      <c r="C207" s="38"/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</row>
    <row r="208" spans="1:26" ht="14.25" customHeight="1" x14ac:dyDescent="0.25">
      <c r="A208" s="38"/>
      <c r="B208" s="38"/>
      <c r="C208" s="38"/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38"/>
      <c r="S208" s="38"/>
      <c r="T208" s="38"/>
      <c r="U208" s="38"/>
      <c r="V208" s="38"/>
      <c r="W208" s="38"/>
      <c r="X208" s="38"/>
      <c r="Y208" s="38"/>
      <c r="Z208" s="38"/>
    </row>
    <row r="209" spans="1:26" ht="14.25" customHeight="1" x14ac:dyDescent="0.25">
      <c r="A209" s="38"/>
      <c r="B209" s="38"/>
      <c r="C209" s="38"/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38"/>
      <c r="S209" s="38"/>
      <c r="T209" s="38"/>
      <c r="U209" s="38"/>
      <c r="V209" s="38"/>
      <c r="W209" s="38"/>
      <c r="X209" s="38"/>
      <c r="Y209" s="38"/>
      <c r="Z209" s="38"/>
    </row>
    <row r="210" spans="1:26" ht="14.25" customHeight="1" x14ac:dyDescent="0.25">
      <c r="A210" s="38"/>
      <c r="B210" s="38"/>
      <c r="C210" s="38"/>
      <c r="D210" s="38"/>
      <c r="E210" s="38"/>
      <c r="F210" s="38"/>
      <c r="G210" s="38"/>
      <c r="H210" s="38"/>
      <c r="I210" s="38"/>
      <c r="J210" s="38"/>
      <c r="K210" s="38"/>
      <c r="L210" s="38"/>
      <c r="M210" s="38"/>
      <c r="N210" s="38"/>
      <c r="O210" s="38"/>
      <c r="P210" s="38"/>
      <c r="Q210" s="38"/>
      <c r="R210" s="38"/>
      <c r="S210" s="38"/>
      <c r="T210" s="38"/>
      <c r="U210" s="38"/>
      <c r="V210" s="38"/>
      <c r="W210" s="38"/>
      <c r="X210" s="38"/>
      <c r="Y210" s="38"/>
      <c r="Z210" s="38"/>
    </row>
    <row r="211" spans="1:26" ht="14.25" customHeight="1" x14ac:dyDescent="0.25">
      <c r="A211" s="38"/>
      <c r="B211" s="38"/>
      <c r="C211" s="38"/>
      <c r="D211" s="38"/>
      <c r="E211" s="38"/>
      <c r="F211" s="38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38"/>
      <c r="S211" s="38"/>
      <c r="T211" s="38"/>
      <c r="U211" s="38"/>
      <c r="V211" s="38"/>
      <c r="W211" s="38"/>
      <c r="X211" s="38"/>
      <c r="Y211" s="38"/>
      <c r="Z211" s="38"/>
    </row>
    <row r="212" spans="1:26" ht="14.25" customHeight="1" x14ac:dyDescent="0.25">
      <c r="A212" s="38"/>
      <c r="B212" s="38"/>
      <c r="C212" s="38"/>
      <c r="D212" s="38"/>
      <c r="E212" s="38"/>
      <c r="F212" s="38"/>
      <c r="G212" s="38"/>
      <c r="H212" s="38"/>
      <c r="I212" s="38"/>
      <c r="J212" s="38"/>
      <c r="K212" s="38"/>
      <c r="L212" s="38"/>
      <c r="M212" s="38"/>
      <c r="N212" s="38"/>
      <c r="O212" s="38"/>
      <c r="P212" s="38"/>
      <c r="Q212" s="38"/>
      <c r="R212" s="38"/>
      <c r="S212" s="38"/>
      <c r="T212" s="38"/>
      <c r="U212" s="38"/>
      <c r="V212" s="38"/>
      <c r="W212" s="38"/>
      <c r="X212" s="38"/>
      <c r="Y212" s="38"/>
      <c r="Z212" s="38"/>
    </row>
    <row r="213" spans="1:26" ht="14.25" customHeight="1" x14ac:dyDescent="0.25">
      <c r="A213" s="38"/>
      <c r="B213" s="38"/>
      <c r="C213" s="38"/>
      <c r="D213" s="38"/>
      <c r="E213" s="38"/>
      <c r="F213" s="38"/>
      <c r="G213" s="38"/>
      <c r="H213" s="38"/>
      <c r="I213" s="38"/>
      <c r="J213" s="38"/>
      <c r="K213" s="38"/>
      <c r="L213" s="38"/>
      <c r="M213" s="38"/>
      <c r="N213" s="38"/>
      <c r="O213" s="38"/>
      <c r="P213" s="38"/>
      <c r="Q213" s="38"/>
      <c r="R213" s="38"/>
      <c r="S213" s="38"/>
      <c r="T213" s="38"/>
      <c r="U213" s="38"/>
      <c r="V213" s="38"/>
      <c r="W213" s="38"/>
      <c r="X213" s="38"/>
      <c r="Y213" s="38"/>
      <c r="Z213" s="38"/>
    </row>
    <row r="214" spans="1:26" ht="14.25" customHeight="1" x14ac:dyDescent="0.25">
      <c r="A214" s="38"/>
      <c r="B214" s="38"/>
      <c r="C214" s="38"/>
      <c r="D214" s="38"/>
      <c r="E214" s="38"/>
      <c r="F214" s="38"/>
      <c r="G214" s="38"/>
      <c r="H214" s="38"/>
      <c r="I214" s="38"/>
      <c r="J214" s="38"/>
      <c r="K214" s="38"/>
      <c r="L214" s="38"/>
      <c r="M214" s="38"/>
      <c r="N214" s="38"/>
      <c r="O214" s="38"/>
      <c r="P214" s="38"/>
      <c r="Q214" s="38"/>
      <c r="R214" s="38"/>
      <c r="S214" s="38"/>
      <c r="T214" s="38"/>
      <c r="U214" s="38"/>
      <c r="V214" s="38"/>
      <c r="W214" s="38"/>
      <c r="X214" s="38"/>
      <c r="Y214" s="38"/>
      <c r="Z214" s="38"/>
    </row>
    <row r="215" spans="1:26" ht="14.25" customHeight="1" x14ac:dyDescent="0.25">
      <c r="A215" s="38"/>
      <c r="B215" s="38"/>
      <c r="C215" s="38"/>
      <c r="D215" s="38"/>
      <c r="E215" s="38"/>
      <c r="F215" s="38"/>
      <c r="G215" s="38"/>
      <c r="H215" s="38"/>
      <c r="I215" s="38"/>
      <c r="J215" s="38"/>
      <c r="K215" s="38"/>
      <c r="L215" s="38"/>
      <c r="M215" s="38"/>
      <c r="N215" s="38"/>
      <c r="O215" s="38"/>
      <c r="P215" s="38"/>
      <c r="Q215" s="38"/>
      <c r="R215" s="38"/>
      <c r="S215" s="38"/>
      <c r="T215" s="38"/>
      <c r="U215" s="38"/>
      <c r="V215" s="38"/>
      <c r="W215" s="38"/>
      <c r="X215" s="38"/>
      <c r="Y215" s="38"/>
      <c r="Z215" s="38"/>
    </row>
    <row r="216" spans="1:26" ht="14.25" customHeight="1" x14ac:dyDescent="0.25">
      <c r="A216" s="38"/>
      <c r="B216" s="38"/>
      <c r="C216" s="38"/>
      <c r="D216" s="38"/>
      <c r="E216" s="38"/>
      <c r="F216" s="38"/>
      <c r="G216" s="38"/>
      <c r="H216" s="38"/>
      <c r="I216" s="38"/>
      <c r="J216" s="38"/>
      <c r="K216" s="38"/>
      <c r="L216" s="38"/>
      <c r="M216" s="38"/>
      <c r="N216" s="38"/>
      <c r="O216" s="38"/>
      <c r="P216" s="38"/>
      <c r="Q216" s="38"/>
      <c r="R216" s="38"/>
      <c r="S216" s="38"/>
      <c r="T216" s="38"/>
      <c r="U216" s="38"/>
      <c r="V216" s="38"/>
      <c r="W216" s="38"/>
      <c r="X216" s="38"/>
      <c r="Y216" s="38"/>
      <c r="Z216" s="38"/>
    </row>
    <row r="217" spans="1:26" ht="14.25" customHeight="1" x14ac:dyDescent="0.25">
      <c r="A217" s="38"/>
      <c r="B217" s="38"/>
      <c r="C217" s="38"/>
      <c r="D217" s="38"/>
      <c r="E217" s="38"/>
      <c r="F217" s="38"/>
      <c r="G217" s="38"/>
      <c r="H217" s="38"/>
      <c r="I217" s="38"/>
      <c r="J217" s="38"/>
      <c r="K217" s="38"/>
      <c r="L217" s="38"/>
      <c r="M217" s="38"/>
      <c r="N217" s="38"/>
      <c r="O217" s="38"/>
      <c r="P217" s="38"/>
      <c r="Q217" s="38"/>
      <c r="R217" s="38"/>
      <c r="S217" s="38"/>
      <c r="T217" s="38"/>
      <c r="U217" s="38"/>
      <c r="V217" s="38"/>
      <c r="W217" s="38"/>
      <c r="X217" s="38"/>
      <c r="Y217" s="38"/>
      <c r="Z217" s="38"/>
    </row>
    <row r="218" spans="1:26" ht="14.25" customHeight="1" x14ac:dyDescent="0.25">
      <c r="A218" s="38"/>
      <c r="B218" s="38"/>
      <c r="C218" s="38"/>
      <c r="D218" s="38"/>
      <c r="E218" s="38"/>
      <c r="F218" s="38"/>
      <c r="G218" s="38"/>
      <c r="H218" s="38"/>
      <c r="I218" s="38"/>
      <c r="J218" s="38"/>
      <c r="K218" s="38"/>
      <c r="L218" s="38"/>
      <c r="M218" s="38"/>
      <c r="N218" s="38"/>
      <c r="O218" s="38"/>
      <c r="P218" s="38"/>
      <c r="Q218" s="38"/>
      <c r="R218" s="38"/>
      <c r="S218" s="38"/>
      <c r="T218" s="38"/>
      <c r="U218" s="38"/>
      <c r="V218" s="38"/>
      <c r="W218" s="38"/>
      <c r="X218" s="38"/>
      <c r="Y218" s="38"/>
      <c r="Z218" s="38"/>
    </row>
    <row r="219" spans="1:26" ht="14.25" customHeight="1" x14ac:dyDescent="0.25">
      <c r="A219" s="38"/>
      <c r="B219" s="38"/>
      <c r="C219" s="38"/>
      <c r="D219" s="38"/>
      <c r="E219" s="38"/>
      <c r="F219" s="38"/>
      <c r="G219" s="38"/>
      <c r="H219" s="38"/>
      <c r="I219" s="38"/>
      <c r="J219" s="38"/>
      <c r="K219" s="38"/>
      <c r="L219" s="38"/>
      <c r="M219" s="38"/>
      <c r="N219" s="38"/>
      <c r="O219" s="38"/>
      <c r="P219" s="38"/>
      <c r="Q219" s="38"/>
      <c r="R219" s="38"/>
      <c r="S219" s="38"/>
      <c r="T219" s="38"/>
      <c r="U219" s="38"/>
      <c r="V219" s="38"/>
      <c r="W219" s="38"/>
      <c r="X219" s="38"/>
      <c r="Y219" s="38"/>
      <c r="Z219" s="38"/>
    </row>
    <row r="220" spans="1:26" ht="14.25" customHeight="1" x14ac:dyDescent="0.25">
      <c r="A220" s="38"/>
      <c r="B220" s="38"/>
      <c r="C220" s="38"/>
      <c r="D220" s="38"/>
      <c r="E220" s="38"/>
      <c r="F220" s="38"/>
      <c r="G220" s="38"/>
      <c r="H220" s="38"/>
      <c r="I220" s="38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8"/>
      <c r="X220" s="38"/>
      <c r="Y220" s="38"/>
      <c r="Z220" s="38"/>
    </row>
    <row r="221" spans="1:26" ht="14.25" customHeight="1" x14ac:dyDescent="0.25">
      <c r="A221" s="38"/>
      <c r="B221" s="38"/>
      <c r="C221" s="38"/>
      <c r="D221" s="38"/>
      <c r="E221" s="38"/>
      <c r="F221" s="38"/>
      <c r="G221" s="38"/>
      <c r="H221" s="38"/>
      <c r="I221" s="38"/>
      <c r="J221" s="38"/>
      <c r="K221" s="38"/>
      <c r="L221" s="38"/>
      <c r="M221" s="38"/>
      <c r="N221" s="38"/>
      <c r="O221" s="38"/>
      <c r="P221" s="38"/>
      <c r="Q221" s="38"/>
      <c r="R221" s="38"/>
      <c r="S221" s="38"/>
      <c r="T221" s="38"/>
      <c r="U221" s="38"/>
      <c r="V221" s="38"/>
      <c r="W221" s="38"/>
      <c r="X221" s="38"/>
      <c r="Y221" s="38"/>
      <c r="Z221" s="38"/>
    </row>
    <row r="222" spans="1:26" ht="14.25" customHeight="1" x14ac:dyDescent="0.25">
      <c r="A222" s="38"/>
      <c r="B222" s="38"/>
      <c r="C222" s="38"/>
      <c r="D222" s="38"/>
      <c r="E222" s="38"/>
      <c r="F222" s="38"/>
      <c r="G222" s="38"/>
      <c r="H222" s="38"/>
      <c r="I222" s="38"/>
      <c r="J222" s="38"/>
      <c r="K222" s="38"/>
      <c r="L222" s="38"/>
      <c r="M222" s="38"/>
      <c r="N222" s="38"/>
      <c r="O222" s="38"/>
      <c r="P222" s="38"/>
      <c r="Q222" s="38"/>
      <c r="R222" s="38"/>
      <c r="S222" s="38"/>
      <c r="T222" s="38"/>
      <c r="U222" s="38"/>
      <c r="V222" s="38"/>
      <c r="W222" s="38"/>
      <c r="X222" s="38"/>
      <c r="Y222" s="38"/>
      <c r="Z222" s="38"/>
    </row>
    <row r="223" spans="1:26" ht="14.25" customHeight="1" x14ac:dyDescent="0.25">
      <c r="A223" s="38"/>
      <c r="B223" s="38"/>
      <c r="C223" s="38"/>
      <c r="D223" s="38"/>
      <c r="E223" s="38"/>
      <c r="F223" s="38"/>
      <c r="G223" s="38"/>
      <c r="H223" s="38"/>
      <c r="I223" s="38"/>
      <c r="J223" s="38"/>
      <c r="K223" s="38"/>
      <c r="L223" s="38"/>
      <c r="M223" s="38"/>
      <c r="N223" s="38"/>
      <c r="O223" s="38"/>
      <c r="P223" s="38"/>
      <c r="Q223" s="38"/>
      <c r="R223" s="38"/>
      <c r="S223" s="38"/>
      <c r="T223" s="38"/>
      <c r="U223" s="38"/>
      <c r="V223" s="38"/>
      <c r="W223" s="38"/>
      <c r="X223" s="38"/>
      <c r="Y223" s="38"/>
      <c r="Z223" s="38"/>
    </row>
    <row r="224" spans="1:26" ht="14.25" customHeight="1" x14ac:dyDescent="0.25">
      <c r="A224" s="38"/>
      <c r="B224" s="38"/>
      <c r="C224" s="38"/>
      <c r="D224" s="38"/>
      <c r="E224" s="38"/>
      <c r="F224" s="38"/>
      <c r="G224" s="38"/>
      <c r="H224" s="38"/>
      <c r="I224" s="38"/>
      <c r="J224" s="38"/>
      <c r="K224" s="38"/>
      <c r="L224" s="38"/>
      <c r="M224" s="38"/>
      <c r="N224" s="38"/>
      <c r="O224" s="38"/>
      <c r="P224" s="38"/>
      <c r="Q224" s="38"/>
      <c r="R224" s="38"/>
      <c r="S224" s="38"/>
      <c r="T224" s="38"/>
      <c r="U224" s="38"/>
      <c r="V224" s="38"/>
      <c r="W224" s="38"/>
      <c r="X224" s="38"/>
      <c r="Y224" s="38"/>
      <c r="Z224" s="38"/>
    </row>
    <row r="225" spans="1:26" ht="14.25" customHeight="1" x14ac:dyDescent="0.25">
      <c r="A225" s="38"/>
      <c r="B225" s="38"/>
      <c r="C225" s="38"/>
      <c r="D225" s="38"/>
      <c r="E225" s="38"/>
      <c r="F225" s="38"/>
      <c r="G225" s="38"/>
      <c r="H225" s="38"/>
      <c r="I225" s="38"/>
      <c r="J225" s="38"/>
      <c r="K225" s="38"/>
      <c r="L225" s="38"/>
      <c r="M225" s="38"/>
      <c r="N225" s="38"/>
      <c r="O225" s="38"/>
      <c r="P225" s="38"/>
      <c r="Q225" s="38"/>
      <c r="R225" s="38"/>
      <c r="S225" s="38"/>
      <c r="T225" s="38"/>
      <c r="U225" s="38"/>
      <c r="V225" s="38"/>
      <c r="W225" s="38"/>
      <c r="X225" s="38"/>
      <c r="Y225" s="38"/>
      <c r="Z225" s="38"/>
    </row>
    <row r="226" spans="1:26" ht="14.25" customHeight="1" x14ac:dyDescent="0.25">
      <c r="A226" s="38"/>
      <c r="B226" s="38"/>
      <c r="C226" s="38"/>
      <c r="D226" s="38"/>
      <c r="E226" s="38"/>
      <c r="F226" s="38"/>
      <c r="G226" s="38"/>
      <c r="H226" s="38"/>
      <c r="I226" s="38"/>
      <c r="J226" s="38"/>
      <c r="K226" s="38"/>
      <c r="L226" s="38"/>
      <c r="M226" s="38"/>
      <c r="N226" s="38"/>
      <c r="O226" s="38"/>
      <c r="P226" s="38"/>
      <c r="Q226" s="38"/>
      <c r="R226" s="38"/>
      <c r="S226" s="38"/>
      <c r="T226" s="38"/>
      <c r="U226" s="38"/>
      <c r="V226" s="38"/>
      <c r="W226" s="38"/>
      <c r="X226" s="38"/>
      <c r="Y226" s="38"/>
      <c r="Z226" s="38"/>
    </row>
    <row r="227" spans="1:26" ht="14.25" customHeight="1" x14ac:dyDescent="0.25">
      <c r="A227" s="38"/>
      <c r="B227" s="38"/>
      <c r="C227" s="38"/>
      <c r="D227" s="38"/>
      <c r="E227" s="38"/>
      <c r="F227" s="38"/>
      <c r="G227" s="38"/>
      <c r="H227" s="38"/>
      <c r="I227" s="38"/>
      <c r="J227" s="38"/>
      <c r="K227" s="38"/>
      <c r="L227" s="38"/>
      <c r="M227" s="38"/>
      <c r="N227" s="38"/>
      <c r="O227" s="38"/>
      <c r="P227" s="38"/>
      <c r="Q227" s="38"/>
      <c r="R227" s="38"/>
      <c r="S227" s="38"/>
      <c r="T227" s="38"/>
      <c r="U227" s="38"/>
      <c r="V227" s="38"/>
      <c r="W227" s="38"/>
      <c r="X227" s="38"/>
      <c r="Y227" s="38"/>
      <c r="Z227" s="38"/>
    </row>
    <row r="228" spans="1:26" ht="14.25" customHeight="1" x14ac:dyDescent="0.25">
      <c r="A228" s="38"/>
      <c r="B228" s="38"/>
      <c r="C228" s="38"/>
      <c r="D228" s="38"/>
      <c r="E228" s="38"/>
      <c r="F228" s="38"/>
      <c r="G228" s="38"/>
      <c r="H228" s="38"/>
      <c r="I228" s="38"/>
      <c r="J228" s="38"/>
      <c r="K228" s="38"/>
      <c r="L228" s="38"/>
      <c r="M228" s="38"/>
      <c r="N228" s="38"/>
      <c r="O228" s="38"/>
      <c r="P228" s="38"/>
      <c r="Q228" s="38"/>
      <c r="R228" s="38"/>
      <c r="S228" s="38"/>
      <c r="T228" s="38"/>
      <c r="U228" s="38"/>
      <c r="V228" s="38"/>
      <c r="W228" s="38"/>
      <c r="X228" s="38"/>
      <c r="Y228" s="38"/>
      <c r="Z228" s="38"/>
    </row>
    <row r="229" spans="1:26" ht="14.25" customHeight="1" x14ac:dyDescent="0.25">
      <c r="A229" s="38"/>
      <c r="B229" s="38"/>
      <c r="C229" s="38"/>
      <c r="D229" s="38"/>
      <c r="E229" s="38"/>
      <c r="F229" s="38"/>
      <c r="G229" s="38"/>
      <c r="H229" s="38"/>
      <c r="I229" s="38"/>
      <c r="J229" s="38"/>
      <c r="K229" s="38"/>
      <c r="L229" s="38"/>
      <c r="M229" s="38"/>
      <c r="N229" s="38"/>
      <c r="O229" s="38"/>
      <c r="P229" s="38"/>
      <c r="Q229" s="38"/>
      <c r="R229" s="38"/>
      <c r="S229" s="38"/>
      <c r="T229" s="38"/>
      <c r="U229" s="38"/>
      <c r="V229" s="38"/>
      <c r="W229" s="38"/>
      <c r="X229" s="38"/>
      <c r="Y229" s="38"/>
      <c r="Z229" s="38"/>
    </row>
    <row r="230" spans="1:26" ht="14.25" customHeight="1" x14ac:dyDescent="0.25">
      <c r="A230" s="38"/>
      <c r="B230" s="38"/>
      <c r="C230" s="38"/>
      <c r="D230" s="38"/>
      <c r="E230" s="38"/>
      <c r="F230" s="38"/>
      <c r="G230" s="38"/>
      <c r="H230" s="38"/>
      <c r="I230" s="38"/>
      <c r="J230" s="38"/>
      <c r="K230" s="38"/>
      <c r="L230" s="38"/>
      <c r="M230" s="38"/>
      <c r="N230" s="38"/>
      <c r="O230" s="38"/>
      <c r="P230" s="38"/>
      <c r="Q230" s="38"/>
      <c r="R230" s="38"/>
      <c r="S230" s="38"/>
      <c r="T230" s="38"/>
      <c r="U230" s="38"/>
      <c r="V230" s="38"/>
      <c r="W230" s="38"/>
      <c r="X230" s="38"/>
      <c r="Y230" s="38"/>
      <c r="Z230" s="38"/>
    </row>
    <row r="231" spans="1:26" ht="14.25" customHeight="1" x14ac:dyDescent="0.25">
      <c r="A231" s="38"/>
      <c r="B231" s="38"/>
      <c r="C231" s="38"/>
      <c r="D231" s="38"/>
      <c r="E231" s="38"/>
      <c r="F231" s="38"/>
      <c r="G231" s="38"/>
      <c r="H231" s="38"/>
      <c r="I231" s="38"/>
      <c r="J231" s="38"/>
      <c r="K231" s="38"/>
      <c r="L231" s="38"/>
      <c r="M231" s="38"/>
      <c r="N231" s="38"/>
      <c r="O231" s="38"/>
      <c r="P231" s="38"/>
      <c r="Q231" s="38"/>
      <c r="R231" s="38"/>
      <c r="S231" s="38"/>
      <c r="T231" s="38"/>
      <c r="U231" s="38"/>
      <c r="V231" s="38"/>
      <c r="W231" s="38"/>
      <c r="X231" s="38"/>
      <c r="Y231" s="38"/>
      <c r="Z231" s="38"/>
    </row>
    <row r="232" spans="1:26" ht="14.25" customHeight="1" x14ac:dyDescent="0.25">
      <c r="A232" s="38"/>
      <c r="B232" s="38"/>
      <c r="C232" s="38"/>
      <c r="D232" s="38"/>
      <c r="E232" s="38"/>
      <c r="F232" s="38"/>
      <c r="G232" s="38"/>
      <c r="H232" s="38"/>
      <c r="I232" s="38"/>
      <c r="J232" s="38"/>
      <c r="K232" s="38"/>
      <c r="L232" s="38"/>
      <c r="M232" s="38"/>
      <c r="N232" s="38"/>
      <c r="O232" s="38"/>
      <c r="P232" s="38"/>
      <c r="Q232" s="38"/>
      <c r="R232" s="38"/>
      <c r="S232" s="38"/>
      <c r="T232" s="38"/>
      <c r="U232" s="38"/>
      <c r="V232" s="38"/>
      <c r="W232" s="38"/>
      <c r="X232" s="38"/>
      <c r="Y232" s="38"/>
      <c r="Z232" s="38"/>
    </row>
    <row r="233" spans="1:26" ht="14.25" customHeight="1" x14ac:dyDescent="0.25">
      <c r="A233" s="38"/>
      <c r="B233" s="38"/>
      <c r="C233" s="38"/>
      <c r="D233" s="38"/>
      <c r="E233" s="38"/>
      <c r="F233" s="38"/>
      <c r="G233" s="38"/>
      <c r="H233" s="38"/>
      <c r="I233" s="38"/>
      <c r="J233" s="38"/>
      <c r="K233" s="38"/>
      <c r="L233" s="38"/>
      <c r="M233" s="38"/>
      <c r="N233" s="38"/>
      <c r="O233" s="38"/>
      <c r="P233" s="38"/>
      <c r="Q233" s="38"/>
      <c r="R233" s="38"/>
      <c r="S233" s="38"/>
      <c r="T233" s="38"/>
      <c r="U233" s="38"/>
      <c r="V233" s="38"/>
      <c r="W233" s="38"/>
      <c r="X233" s="38"/>
      <c r="Y233" s="38"/>
      <c r="Z233" s="38"/>
    </row>
    <row r="234" spans="1:26" ht="14.25" customHeight="1" x14ac:dyDescent="0.25">
      <c r="A234" s="38"/>
      <c r="B234" s="38"/>
      <c r="C234" s="38"/>
      <c r="D234" s="38"/>
      <c r="E234" s="38"/>
      <c r="F234" s="38"/>
      <c r="G234" s="38"/>
      <c r="H234" s="38"/>
      <c r="I234" s="38"/>
      <c r="J234" s="38"/>
      <c r="K234" s="38"/>
      <c r="L234" s="38"/>
      <c r="M234" s="38"/>
      <c r="N234" s="38"/>
      <c r="O234" s="38"/>
      <c r="P234" s="38"/>
      <c r="Q234" s="38"/>
      <c r="R234" s="38"/>
      <c r="S234" s="38"/>
      <c r="T234" s="38"/>
      <c r="U234" s="38"/>
      <c r="V234" s="38"/>
      <c r="W234" s="38"/>
      <c r="X234" s="38"/>
      <c r="Y234" s="38"/>
      <c r="Z234" s="38"/>
    </row>
    <row r="235" spans="1:26" ht="14.25" customHeight="1" x14ac:dyDescent="0.25">
      <c r="A235" s="38"/>
      <c r="B235" s="38"/>
      <c r="C235" s="38"/>
      <c r="D235" s="38"/>
      <c r="E235" s="38"/>
      <c r="F235" s="38"/>
      <c r="G235" s="38"/>
      <c r="H235" s="38"/>
      <c r="I235" s="38"/>
      <c r="J235" s="38"/>
      <c r="K235" s="38"/>
      <c r="L235" s="38"/>
      <c r="M235" s="38"/>
      <c r="N235" s="38"/>
      <c r="O235" s="38"/>
      <c r="P235" s="38"/>
      <c r="Q235" s="38"/>
      <c r="R235" s="38"/>
      <c r="S235" s="38"/>
      <c r="T235" s="38"/>
      <c r="U235" s="38"/>
      <c r="V235" s="38"/>
      <c r="W235" s="38"/>
      <c r="X235" s="38"/>
      <c r="Y235" s="38"/>
      <c r="Z235" s="38"/>
    </row>
    <row r="236" spans="1:26" ht="14.25" customHeight="1" x14ac:dyDescent="0.25">
      <c r="A236" s="38"/>
      <c r="B236" s="38"/>
      <c r="C236" s="38"/>
      <c r="D236" s="38"/>
      <c r="E236" s="38"/>
      <c r="F236" s="38"/>
      <c r="G236" s="38"/>
      <c r="H236" s="38"/>
      <c r="I236" s="38"/>
      <c r="J236" s="38"/>
      <c r="K236" s="38"/>
      <c r="L236" s="38"/>
      <c r="M236" s="38"/>
      <c r="N236" s="38"/>
      <c r="O236" s="38"/>
      <c r="P236" s="38"/>
      <c r="Q236" s="38"/>
      <c r="R236" s="38"/>
      <c r="S236" s="38"/>
      <c r="T236" s="38"/>
      <c r="U236" s="38"/>
      <c r="V236" s="38"/>
      <c r="W236" s="38"/>
      <c r="X236" s="38"/>
      <c r="Y236" s="38"/>
      <c r="Z236" s="38"/>
    </row>
    <row r="237" spans="1:26" ht="14.25" customHeight="1" x14ac:dyDescent="0.25">
      <c r="A237" s="38"/>
      <c r="B237" s="38"/>
      <c r="C237" s="38"/>
      <c r="D237" s="38"/>
      <c r="E237" s="38"/>
      <c r="F237" s="38"/>
      <c r="G237" s="38"/>
      <c r="H237" s="38"/>
      <c r="I237" s="38"/>
      <c r="J237" s="38"/>
      <c r="K237" s="38"/>
      <c r="L237" s="38"/>
      <c r="M237" s="38"/>
      <c r="N237" s="38"/>
      <c r="O237" s="38"/>
      <c r="P237" s="38"/>
      <c r="Q237" s="38"/>
      <c r="R237" s="38"/>
      <c r="S237" s="38"/>
      <c r="T237" s="38"/>
      <c r="U237" s="38"/>
      <c r="V237" s="38"/>
      <c r="W237" s="38"/>
      <c r="X237" s="38"/>
      <c r="Y237" s="38"/>
      <c r="Z237" s="38"/>
    </row>
    <row r="238" spans="1:26" ht="14.25" customHeight="1" x14ac:dyDescent="0.25">
      <c r="A238" s="38"/>
      <c r="B238" s="38"/>
      <c r="C238" s="38"/>
      <c r="D238" s="38"/>
      <c r="E238" s="38"/>
      <c r="F238" s="38"/>
      <c r="G238" s="38"/>
      <c r="H238" s="38"/>
      <c r="I238" s="38"/>
      <c r="J238" s="38"/>
      <c r="K238" s="38"/>
      <c r="L238" s="38"/>
      <c r="M238" s="38"/>
      <c r="N238" s="38"/>
      <c r="O238" s="38"/>
      <c r="P238" s="38"/>
      <c r="Q238" s="38"/>
      <c r="R238" s="38"/>
      <c r="S238" s="38"/>
      <c r="T238" s="38"/>
      <c r="U238" s="38"/>
      <c r="V238" s="38"/>
      <c r="W238" s="38"/>
      <c r="X238" s="38"/>
      <c r="Y238" s="38"/>
      <c r="Z238" s="38"/>
    </row>
    <row r="239" spans="1:26" ht="14.25" customHeight="1" x14ac:dyDescent="0.25">
      <c r="A239" s="38"/>
      <c r="B239" s="38"/>
      <c r="C239" s="38"/>
      <c r="D239" s="38"/>
      <c r="E239" s="38"/>
      <c r="F239" s="38"/>
      <c r="G239" s="38"/>
      <c r="H239" s="38"/>
      <c r="I239" s="38"/>
      <c r="J239" s="38"/>
      <c r="K239" s="38"/>
      <c r="L239" s="38"/>
      <c r="M239" s="38"/>
      <c r="N239" s="38"/>
      <c r="O239" s="38"/>
      <c r="P239" s="38"/>
      <c r="Q239" s="38"/>
      <c r="R239" s="38"/>
      <c r="S239" s="38"/>
      <c r="T239" s="38"/>
      <c r="U239" s="38"/>
      <c r="V239" s="38"/>
      <c r="W239" s="38"/>
      <c r="X239" s="38"/>
      <c r="Y239" s="38"/>
      <c r="Z239" s="38"/>
    </row>
    <row r="240" spans="1:26" ht="14.25" customHeight="1" x14ac:dyDescent="0.25">
      <c r="A240" s="38"/>
      <c r="B240" s="38"/>
      <c r="C240" s="38"/>
      <c r="D240" s="38"/>
      <c r="E240" s="38"/>
      <c r="F240" s="38"/>
      <c r="G240" s="38"/>
      <c r="H240" s="38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38"/>
      <c r="U240" s="38"/>
      <c r="V240" s="38"/>
      <c r="W240" s="38"/>
      <c r="X240" s="38"/>
      <c r="Y240" s="38"/>
      <c r="Z240" s="38"/>
    </row>
    <row r="241" spans="1:26" ht="14.25" customHeight="1" x14ac:dyDescent="0.25">
      <c r="A241" s="38"/>
      <c r="B241" s="38"/>
      <c r="C241" s="38"/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38"/>
      <c r="X241" s="38"/>
      <c r="Y241" s="38"/>
      <c r="Z241" s="38"/>
    </row>
    <row r="242" spans="1:26" ht="14.25" customHeight="1" x14ac:dyDescent="0.25">
      <c r="A242" s="38"/>
      <c r="B242" s="38"/>
      <c r="C242" s="38"/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38"/>
      <c r="Z242" s="38"/>
    </row>
    <row r="243" spans="1:26" ht="14.25" customHeight="1" x14ac:dyDescent="0.25">
      <c r="A243" s="38"/>
      <c r="B243" s="38"/>
      <c r="C243" s="38"/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</row>
    <row r="244" spans="1:26" ht="14.25" customHeight="1" x14ac:dyDescent="0.25">
      <c r="A244" s="38"/>
      <c r="B244" s="38"/>
      <c r="C244" s="38"/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</row>
    <row r="245" spans="1:26" ht="14.25" customHeight="1" x14ac:dyDescent="0.25">
      <c r="A245" s="38"/>
      <c r="B245" s="38"/>
      <c r="C245" s="38"/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</row>
    <row r="246" spans="1:26" ht="14.25" customHeight="1" x14ac:dyDescent="0.25">
      <c r="A246" s="38"/>
      <c r="B246" s="38"/>
      <c r="C246" s="38"/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</row>
    <row r="247" spans="1:26" ht="14.25" customHeight="1" x14ac:dyDescent="0.25">
      <c r="A247" s="38"/>
      <c r="B247" s="38"/>
      <c r="C247" s="38"/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</row>
    <row r="248" spans="1:26" ht="14.25" customHeight="1" x14ac:dyDescent="0.25">
      <c r="A248" s="38"/>
      <c r="B248" s="38"/>
      <c r="C248" s="38"/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/>
    </row>
    <row r="249" spans="1:26" ht="14.25" customHeight="1" x14ac:dyDescent="0.25">
      <c r="A249" s="38"/>
      <c r="B249" s="38"/>
      <c r="C249" s="38"/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8"/>
      <c r="Z249" s="38"/>
    </row>
    <row r="250" spans="1:26" ht="14.25" customHeight="1" x14ac:dyDescent="0.25">
      <c r="A250" s="38"/>
      <c r="B250" s="38"/>
      <c r="C250" s="38"/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</row>
    <row r="251" spans="1:26" ht="14.25" customHeight="1" x14ac:dyDescent="0.25">
      <c r="A251" s="38"/>
      <c r="B251" s="38"/>
      <c r="C251" s="38"/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</row>
    <row r="252" spans="1:26" ht="14.25" customHeight="1" x14ac:dyDescent="0.25">
      <c r="A252" s="38"/>
      <c r="B252" s="38"/>
      <c r="C252" s="38"/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</row>
    <row r="253" spans="1:26" ht="14.25" customHeight="1" x14ac:dyDescent="0.25">
      <c r="A253" s="38"/>
      <c r="B253" s="38"/>
      <c r="C253" s="38"/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38"/>
      <c r="Z253" s="38"/>
    </row>
    <row r="254" spans="1:26" ht="14.25" customHeight="1" x14ac:dyDescent="0.25">
      <c r="A254" s="38"/>
      <c r="B254" s="38"/>
      <c r="C254" s="38"/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</row>
    <row r="255" spans="1:26" ht="14.25" customHeight="1" x14ac:dyDescent="0.25">
      <c r="A255" s="38"/>
      <c r="B255" s="38"/>
      <c r="C255" s="38"/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  <c r="X255" s="38"/>
      <c r="Y255" s="38"/>
      <c r="Z255" s="38"/>
    </row>
    <row r="256" spans="1:26" ht="14.25" customHeight="1" x14ac:dyDescent="0.25">
      <c r="A256" s="38"/>
      <c r="B256" s="38"/>
      <c r="C256" s="38"/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  <c r="Z256" s="38"/>
    </row>
    <row r="257" spans="1:26" ht="14.25" customHeight="1" x14ac:dyDescent="0.25">
      <c r="A257" s="38"/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38"/>
      <c r="Z257" s="38"/>
    </row>
    <row r="258" spans="1:26" ht="14.25" customHeight="1" x14ac:dyDescent="0.25">
      <c r="A258" s="38"/>
      <c r="B258" s="38"/>
      <c r="C258" s="38"/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  <c r="Z258" s="38"/>
    </row>
    <row r="259" spans="1:26" ht="14.25" customHeight="1" x14ac:dyDescent="0.25">
      <c r="A259" s="38"/>
      <c r="B259" s="38"/>
      <c r="C259" s="38"/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8"/>
    </row>
    <row r="260" spans="1:26" ht="14.25" customHeight="1" x14ac:dyDescent="0.25">
      <c r="A260" s="38"/>
      <c r="B260" s="38"/>
      <c r="C260" s="38"/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8"/>
      <c r="X260" s="38"/>
      <c r="Y260" s="38"/>
      <c r="Z260" s="38"/>
    </row>
    <row r="261" spans="1:26" ht="14.25" customHeight="1" x14ac:dyDescent="0.25">
      <c r="A261" s="38"/>
      <c r="B261" s="38"/>
      <c r="C261" s="38"/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38"/>
      <c r="Z261" s="38"/>
    </row>
    <row r="262" spans="1:26" ht="14.25" customHeight="1" x14ac:dyDescent="0.25">
      <c r="A262" s="38"/>
      <c r="B262" s="38"/>
      <c r="C262" s="38"/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38"/>
      <c r="Z262" s="38"/>
    </row>
    <row r="263" spans="1:26" ht="14.25" customHeight="1" x14ac:dyDescent="0.25">
      <c r="A263" s="38"/>
      <c r="B263" s="38"/>
      <c r="C263" s="38"/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</row>
    <row r="264" spans="1:26" ht="14.25" customHeight="1" x14ac:dyDescent="0.25">
      <c r="A264" s="38"/>
      <c r="B264" s="38"/>
      <c r="C264" s="38"/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38"/>
      <c r="Z264" s="38"/>
    </row>
    <row r="265" spans="1:26" ht="14.25" customHeight="1" x14ac:dyDescent="0.25">
      <c r="A265" s="38"/>
      <c r="B265" s="38"/>
      <c r="C265" s="38"/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  <c r="Z265" s="38"/>
    </row>
    <row r="266" spans="1:26" ht="14.25" customHeight="1" x14ac:dyDescent="0.25">
      <c r="A266" s="38"/>
      <c r="B266" s="38"/>
      <c r="C266" s="38"/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  <c r="Z266" s="38"/>
    </row>
    <row r="267" spans="1:26" ht="14.25" customHeight="1" x14ac:dyDescent="0.25">
      <c r="A267" s="38"/>
      <c r="B267" s="38"/>
      <c r="C267" s="38"/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</row>
    <row r="268" spans="1:26" ht="14.25" customHeight="1" x14ac:dyDescent="0.25">
      <c r="A268" s="38"/>
      <c r="B268" s="38"/>
      <c r="C268" s="38"/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  <c r="Z268" s="38"/>
    </row>
    <row r="269" spans="1:26" ht="14.25" customHeight="1" x14ac:dyDescent="0.25">
      <c r="A269" s="38"/>
      <c r="B269" s="38"/>
      <c r="C269" s="38"/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</row>
    <row r="270" spans="1:26" ht="14.25" customHeight="1" x14ac:dyDescent="0.25">
      <c r="A270" s="38"/>
      <c r="B270" s="38"/>
      <c r="C270" s="38"/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  <c r="Z270" s="38"/>
    </row>
    <row r="271" spans="1:26" ht="14.25" customHeight="1" x14ac:dyDescent="0.25">
      <c r="A271" s="38"/>
      <c r="B271" s="38"/>
      <c r="C271" s="38"/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</row>
    <row r="272" spans="1:26" ht="14.25" customHeight="1" x14ac:dyDescent="0.25">
      <c r="A272" s="38"/>
      <c r="B272" s="38"/>
      <c r="C272" s="38"/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  <c r="Z272" s="38"/>
    </row>
    <row r="273" spans="1:26" ht="14.25" customHeight="1" x14ac:dyDescent="0.25">
      <c r="A273" s="38"/>
      <c r="B273" s="38"/>
      <c r="C273" s="38"/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  <c r="Z273" s="38"/>
    </row>
    <row r="274" spans="1:26" ht="14.25" customHeight="1" x14ac:dyDescent="0.25">
      <c r="A274" s="38"/>
      <c r="B274" s="38"/>
      <c r="C274" s="38"/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  <c r="Z274" s="38"/>
    </row>
    <row r="275" spans="1:26" ht="14.25" customHeight="1" x14ac:dyDescent="0.25">
      <c r="A275" s="38"/>
      <c r="B275" s="38"/>
      <c r="C275" s="38"/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  <c r="Z275" s="38"/>
    </row>
    <row r="276" spans="1:26" ht="14.25" customHeight="1" x14ac:dyDescent="0.25">
      <c r="A276" s="38"/>
      <c r="B276" s="38"/>
      <c r="C276" s="38"/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  <c r="Z276" s="38"/>
    </row>
    <row r="277" spans="1:26" ht="14.25" customHeight="1" x14ac:dyDescent="0.25">
      <c r="A277" s="38"/>
      <c r="B277" s="38"/>
      <c r="C277" s="38"/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  <c r="Z277" s="38"/>
    </row>
    <row r="278" spans="1:26" ht="14.25" customHeight="1" x14ac:dyDescent="0.25">
      <c r="A278" s="38"/>
      <c r="B278" s="38"/>
      <c r="C278" s="38"/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  <c r="Z278" s="38"/>
    </row>
    <row r="279" spans="1:26" ht="14.25" customHeight="1" x14ac:dyDescent="0.25">
      <c r="A279" s="38"/>
      <c r="B279" s="38"/>
      <c r="C279" s="38"/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</row>
    <row r="280" spans="1:26" ht="14.25" customHeight="1" x14ac:dyDescent="0.25">
      <c r="A280" s="38"/>
      <c r="B280" s="38"/>
      <c r="C280" s="38"/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38"/>
      <c r="Z280" s="38"/>
    </row>
    <row r="281" spans="1:26" ht="14.25" customHeight="1" x14ac:dyDescent="0.25">
      <c r="A281" s="38"/>
      <c r="B281" s="38"/>
      <c r="C281" s="38"/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8"/>
      <c r="X281" s="38"/>
      <c r="Y281" s="38"/>
      <c r="Z281" s="38"/>
    </row>
    <row r="282" spans="1:26" ht="14.25" customHeight="1" x14ac:dyDescent="0.25">
      <c r="A282" s="38"/>
      <c r="B282" s="38"/>
      <c r="C282" s="38"/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  <c r="Z282" s="38"/>
    </row>
    <row r="283" spans="1:26" ht="14.25" customHeight="1" x14ac:dyDescent="0.25">
      <c r="A283" s="38"/>
      <c r="B283" s="38"/>
      <c r="C283" s="38"/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  <c r="Z283" s="38"/>
    </row>
    <row r="284" spans="1:26" ht="14.25" customHeight="1" x14ac:dyDescent="0.25">
      <c r="A284" s="38"/>
      <c r="B284" s="38"/>
      <c r="C284" s="38"/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38"/>
      <c r="Z284" s="38"/>
    </row>
    <row r="285" spans="1:26" ht="14.25" customHeight="1" x14ac:dyDescent="0.25">
      <c r="A285" s="38"/>
      <c r="B285" s="38"/>
      <c r="C285" s="38"/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  <c r="Z285" s="38"/>
    </row>
    <row r="286" spans="1:26" ht="14.25" customHeight="1" x14ac:dyDescent="0.25">
      <c r="A286" s="38"/>
      <c r="B286" s="38"/>
      <c r="C286" s="38"/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  <c r="Z286" s="38"/>
    </row>
    <row r="287" spans="1:26" ht="14.25" customHeight="1" x14ac:dyDescent="0.25">
      <c r="A287" s="38"/>
      <c r="B287" s="38"/>
      <c r="C287" s="38"/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  <c r="Z287" s="38"/>
    </row>
    <row r="288" spans="1:26" ht="14.25" customHeight="1" x14ac:dyDescent="0.25">
      <c r="A288" s="38"/>
      <c r="B288" s="38"/>
      <c r="C288" s="38"/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8"/>
      <c r="Z288" s="38"/>
    </row>
    <row r="289" spans="1:26" ht="14.25" customHeight="1" x14ac:dyDescent="0.25">
      <c r="A289" s="38"/>
      <c r="B289" s="38"/>
      <c r="C289" s="38"/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8"/>
    </row>
    <row r="290" spans="1:26" ht="14.25" customHeight="1" x14ac:dyDescent="0.25">
      <c r="A290" s="38"/>
      <c r="B290" s="38"/>
      <c r="C290" s="38"/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  <c r="Z290" s="38"/>
    </row>
    <row r="291" spans="1:26" ht="14.25" customHeight="1" x14ac:dyDescent="0.25">
      <c r="A291" s="38"/>
      <c r="B291" s="38"/>
      <c r="C291" s="38"/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  <c r="Z291" s="38"/>
    </row>
    <row r="292" spans="1:26" ht="14.25" customHeight="1" x14ac:dyDescent="0.25">
      <c r="A292" s="38"/>
      <c r="B292" s="38"/>
      <c r="C292" s="38"/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  <c r="Z292" s="38"/>
    </row>
    <row r="293" spans="1:26" ht="14.25" customHeight="1" x14ac:dyDescent="0.25">
      <c r="A293" s="38"/>
      <c r="B293" s="38"/>
      <c r="C293" s="38"/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</row>
    <row r="294" spans="1:26" ht="14.25" customHeight="1" x14ac:dyDescent="0.25">
      <c r="A294" s="38"/>
      <c r="B294" s="38"/>
      <c r="C294" s="38"/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  <c r="Z294" s="38"/>
    </row>
    <row r="295" spans="1:26" ht="14.25" customHeight="1" x14ac:dyDescent="0.25">
      <c r="A295" s="38"/>
      <c r="B295" s="38"/>
      <c r="C295" s="38"/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38"/>
      <c r="Z295" s="38"/>
    </row>
    <row r="296" spans="1:26" ht="14.25" customHeight="1" x14ac:dyDescent="0.25">
      <c r="A296" s="38"/>
      <c r="B296" s="38"/>
      <c r="C296" s="38"/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38"/>
      <c r="Y296" s="38"/>
      <c r="Z296" s="38"/>
    </row>
    <row r="297" spans="1:26" ht="14.25" customHeight="1" x14ac:dyDescent="0.25">
      <c r="A297" s="38"/>
      <c r="B297" s="38"/>
      <c r="C297" s="38"/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8"/>
      <c r="X297" s="38"/>
      <c r="Y297" s="38"/>
      <c r="Z297" s="38"/>
    </row>
    <row r="298" spans="1:26" ht="14.25" customHeight="1" x14ac:dyDescent="0.25">
      <c r="A298" s="38"/>
      <c r="B298" s="38"/>
      <c r="C298" s="38"/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</row>
    <row r="299" spans="1:26" ht="14.25" customHeight="1" x14ac:dyDescent="0.25">
      <c r="A299" s="38"/>
      <c r="B299" s="38"/>
      <c r="C299" s="38"/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38"/>
      <c r="Y299" s="38"/>
      <c r="Z299" s="38"/>
    </row>
    <row r="300" spans="1:26" ht="14.25" customHeight="1" x14ac:dyDescent="0.25">
      <c r="A300" s="38"/>
      <c r="B300" s="38"/>
      <c r="C300" s="38"/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8"/>
      <c r="X300" s="38"/>
      <c r="Y300" s="38"/>
      <c r="Z300" s="38"/>
    </row>
    <row r="301" spans="1:26" ht="14.25" customHeight="1" x14ac:dyDescent="0.25">
      <c r="A301" s="38"/>
      <c r="B301" s="38"/>
      <c r="C301" s="38"/>
      <c r="D301" s="38"/>
      <c r="E301" s="38"/>
      <c r="F301" s="38"/>
      <c r="G301" s="38"/>
      <c r="H301" s="38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8"/>
      <c r="Z301" s="38"/>
    </row>
    <row r="302" spans="1:26" ht="14.25" customHeight="1" x14ac:dyDescent="0.25">
      <c r="A302" s="38"/>
      <c r="B302" s="38"/>
      <c r="C302" s="38"/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38"/>
      <c r="Z302" s="38"/>
    </row>
    <row r="303" spans="1:26" ht="14.25" customHeight="1" x14ac:dyDescent="0.25">
      <c r="A303" s="38"/>
      <c r="B303" s="38"/>
      <c r="C303" s="38"/>
      <c r="D303" s="38"/>
      <c r="E303" s="38"/>
      <c r="F303" s="38"/>
      <c r="G303" s="38"/>
      <c r="H303" s="38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38"/>
      <c r="Z303" s="38"/>
    </row>
    <row r="304" spans="1:26" ht="14.25" customHeight="1" x14ac:dyDescent="0.25">
      <c r="A304" s="38"/>
      <c r="B304" s="38"/>
      <c r="C304" s="38"/>
      <c r="D304" s="38"/>
      <c r="E304" s="38"/>
      <c r="F304" s="38"/>
      <c r="G304" s="38"/>
      <c r="H304" s="38"/>
      <c r="I304" s="38"/>
      <c r="J304" s="38"/>
      <c r="K304" s="38"/>
      <c r="L304" s="38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38"/>
      <c r="Z304" s="38"/>
    </row>
    <row r="305" spans="1:26" ht="14.25" customHeight="1" x14ac:dyDescent="0.25">
      <c r="A305" s="38"/>
      <c r="B305" s="38"/>
      <c r="C305" s="38"/>
      <c r="D305" s="38"/>
      <c r="E305" s="38"/>
      <c r="F305" s="38"/>
      <c r="G305" s="38"/>
      <c r="H305" s="38"/>
      <c r="I305" s="38"/>
      <c r="J305" s="38"/>
      <c r="K305" s="38"/>
      <c r="L305" s="38"/>
      <c r="M305" s="38"/>
      <c r="N305" s="38"/>
      <c r="O305" s="38"/>
      <c r="P305" s="38"/>
      <c r="Q305" s="38"/>
      <c r="R305" s="38"/>
      <c r="S305" s="38"/>
      <c r="T305" s="38"/>
      <c r="U305" s="38"/>
      <c r="V305" s="38"/>
      <c r="W305" s="38"/>
      <c r="X305" s="38"/>
      <c r="Y305" s="38"/>
      <c r="Z305" s="38"/>
    </row>
    <row r="306" spans="1:26" ht="14.25" customHeight="1" x14ac:dyDescent="0.25">
      <c r="A306" s="38"/>
      <c r="B306" s="38"/>
      <c r="C306" s="38"/>
      <c r="D306" s="38"/>
      <c r="E306" s="38"/>
      <c r="F306" s="38"/>
      <c r="G306" s="38"/>
      <c r="H306" s="38"/>
      <c r="I306" s="38"/>
      <c r="J306" s="38"/>
      <c r="K306" s="38"/>
      <c r="L306" s="38"/>
      <c r="M306" s="38"/>
      <c r="N306" s="38"/>
      <c r="O306" s="38"/>
      <c r="P306" s="38"/>
      <c r="Q306" s="38"/>
      <c r="R306" s="38"/>
      <c r="S306" s="38"/>
      <c r="T306" s="38"/>
      <c r="U306" s="38"/>
      <c r="V306" s="38"/>
      <c r="W306" s="38"/>
      <c r="X306" s="38"/>
      <c r="Y306" s="38"/>
      <c r="Z306" s="38"/>
    </row>
    <row r="307" spans="1:26" ht="14.25" customHeight="1" x14ac:dyDescent="0.25">
      <c r="A307" s="38"/>
      <c r="B307" s="38"/>
      <c r="C307" s="38"/>
      <c r="D307" s="38"/>
      <c r="E307" s="38"/>
      <c r="F307" s="38"/>
      <c r="G307" s="38"/>
      <c r="H307" s="38"/>
      <c r="I307" s="38"/>
      <c r="J307" s="38"/>
      <c r="K307" s="38"/>
      <c r="L307" s="38"/>
      <c r="M307" s="38"/>
      <c r="N307" s="38"/>
      <c r="O307" s="38"/>
      <c r="P307" s="38"/>
      <c r="Q307" s="38"/>
      <c r="R307" s="38"/>
      <c r="S307" s="38"/>
      <c r="T307" s="38"/>
      <c r="U307" s="38"/>
      <c r="V307" s="38"/>
      <c r="W307" s="38"/>
      <c r="X307" s="38"/>
      <c r="Y307" s="38"/>
      <c r="Z307" s="38"/>
    </row>
    <row r="308" spans="1:26" ht="14.25" customHeight="1" x14ac:dyDescent="0.25">
      <c r="A308" s="38"/>
      <c r="B308" s="38"/>
      <c r="C308" s="38"/>
      <c r="D308" s="38"/>
      <c r="E308" s="38"/>
      <c r="F308" s="38"/>
      <c r="G308" s="38"/>
      <c r="H308" s="38"/>
      <c r="I308" s="38"/>
      <c r="J308" s="38"/>
      <c r="K308" s="38"/>
      <c r="L308" s="38"/>
      <c r="M308" s="38"/>
      <c r="N308" s="38"/>
      <c r="O308" s="38"/>
      <c r="P308" s="38"/>
      <c r="Q308" s="38"/>
      <c r="R308" s="38"/>
      <c r="S308" s="38"/>
      <c r="T308" s="38"/>
      <c r="U308" s="38"/>
      <c r="V308" s="38"/>
      <c r="W308" s="38"/>
      <c r="X308" s="38"/>
      <c r="Y308" s="38"/>
      <c r="Z308" s="38"/>
    </row>
    <row r="309" spans="1:26" ht="14.25" customHeight="1" x14ac:dyDescent="0.25">
      <c r="A309" s="38"/>
      <c r="B309" s="38"/>
      <c r="C309" s="38"/>
      <c r="D309" s="38"/>
      <c r="E309" s="38"/>
      <c r="F309" s="38"/>
      <c r="G309" s="38"/>
      <c r="H309" s="38"/>
      <c r="I309" s="38"/>
      <c r="J309" s="38"/>
      <c r="K309" s="38"/>
      <c r="L309" s="38"/>
      <c r="M309" s="38"/>
      <c r="N309" s="38"/>
      <c r="O309" s="38"/>
      <c r="P309" s="38"/>
      <c r="Q309" s="38"/>
      <c r="R309" s="38"/>
      <c r="S309" s="38"/>
      <c r="T309" s="38"/>
      <c r="U309" s="38"/>
      <c r="V309" s="38"/>
      <c r="W309" s="38"/>
      <c r="X309" s="38"/>
      <c r="Y309" s="38"/>
      <c r="Z309" s="38"/>
    </row>
    <row r="310" spans="1:26" ht="14.25" customHeight="1" x14ac:dyDescent="0.25">
      <c r="A310" s="38"/>
      <c r="B310" s="38"/>
      <c r="C310" s="38"/>
      <c r="D310" s="38"/>
      <c r="E310" s="38"/>
      <c r="F310" s="38"/>
      <c r="G310" s="38"/>
      <c r="H310" s="38"/>
      <c r="I310" s="38"/>
      <c r="J310" s="38"/>
      <c r="K310" s="38"/>
      <c r="L310" s="38"/>
      <c r="M310" s="38"/>
      <c r="N310" s="38"/>
      <c r="O310" s="38"/>
      <c r="P310" s="38"/>
      <c r="Q310" s="38"/>
      <c r="R310" s="38"/>
      <c r="S310" s="38"/>
      <c r="T310" s="38"/>
      <c r="U310" s="38"/>
      <c r="V310" s="38"/>
      <c r="W310" s="38"/>
      <c r="X310" s="38"/>
      <c r="Y310" s="38"/>
      <c r="Z310" s="38"/>
    </row>
    <row r="311" spans="1:26" ht="14.25" customHeight="1" x14ac:dyDescent="0.25">
      <c r="A311" s="38"/>
      <c r="B311" s="38"/>
      <c r="C311" s="38"/>
      <c r="D311" s="38"/>
      <c r="E311" s="38"/>
      <c r="F311" s="38"/>
      <c r="G311" s="38"/>
      <c r="H311" s="38"/>
      <c r="I311" s="38"/>
      <c r="J311" s="38"/>
      <c r="K311" s="38"/>
      <c r="L311" s="38"/>
      <c r="M311" s="38"/>
      <c r="N311" s="38"/>
      <c r="O311" s="38"/>
      <c r="P311" s="38"/>
      <c r="Q311" s="38"/>
      <c r="R311" s="38"/>
      <c r="S311" s="38"/>
      <c r="T311" s="38"/>
      <c r="U311" s="38"/>
      <c r="V311" s="38"/>
      <c r="W311" s="38"/>
      <c r="X311" s="38"/>
      <c r="Y311" s="38"/>
      <c r="Z311" s="38"/>
    </row>
    <row r="312" spans="1:26" ht="14.25" customHeight="1" x14ac:dyDescent="0.25">
      <c r="A312" s="38"/>
      <c r="B312" s="38"/>
      <c r="C312" s="38"/>
      <c r="D312" s="38"/>
      <c r="E312" s="38"/>
      <c r="F312" s="38"/>
      <c r="G312" s="38"/>
      <c r="H312" s="38"/>
      <c r="I312" s="38"/>
      <c r="J312" s="38"/>
      <c r="K312" s="38"/>
      <c r="L312" s="38"/>
      <c r="M312" s="38"/>
      <c r="N312" s="38"/>
      <c r="O312" s="38"/>
      <c r="P312" s="38"/>
      <c r="Q312" s="38"/>
      <c r="R312" s="38"/>
      <c r="S312" s="38"/>
      <c r="T312" s="38"/>
      <c r="U312" s="38"/>
      <c r="V312" s="38"/>
      <c r="W312" s="38"/>
      <c r="X312" s="38"/>
      <c r="Y312" s="38"/>
      <c r="Z312" s="38"/>
    </row>
    <row r="313" spans="1:26" ht="14.25" customHeight="1" x14ac:dyDescent="0.25">
      <c r="A313" s="38"/>
      <c r="B313" s="38"/>
      <c r="C313" s="38"/>
      <c r="D313" s="38"/>
      <c r="E313" s="38"/>
      <c r="F313" s="38"/>
      <c r="G313" s="38"/>
      <c r="H313" s="38"/>
      <c r="I313" s="38"/>
      <c r="J313" s="38"/>
      <c r="K313" s="38"/>
      <c r="L313" s="38"/>
      <c r="M313" s="38"/>
      <c r="N313" s="38"/>
      <c r="O313" s="38"/>
      <c r="P313" s="38"/>
      <c r="Q313" s="38"/>
      <c r="R313" s="38"/>
      <c r="S313" s="38"/>
      <c r="T313" s="38"/>
      <c r="U313" s="38"/>
      <c r="V313" s="38"/>
      <c r="W313" s="38"/>
      <c r="X313" s="38"/>
      <c r="Y313" s="38"/>
      <c r="Z313" s="38"/>
    </row>
    <row r="314" spans="1:26" ht="14.25" customHeight="1" x14ac:dyDescent="0.25">
      <c r="A314" s="38"/>
      <c r="B314" s="38"/>
      <c r="C314" s="38"/>
      <c r="D314" s="38"/>
      <c r="E314" s="38"/>
      <c r="F314" s="38"/>
      <c r="G314" s="38"/>
      <c r="H314" s="38"/>
      <c r="I314" s="38"/>
      <c r="J314" s="38"/>
      <c r="K314" s="38"/>
      <c r="L314" s="38"/>
      <c r="M314" s="38"/>
      <c r="N314" s="38"/>
      <c r="O314" s="38"/>
      <c r="P314" s="38"/>
      <c r="Q314" s="38"/>
      <c r="R314" s="38"/>
      <c r="S314" s="38"/>
      <c r="T314" s="38"/>
      <c r="U314" s="38"/>
      <c r="V314" s="38"/>
      <c r="W314" s="38"/>
      <c r="X314" s="38"/>
      <c r="Y314" s="38"/>
      <c r="Z314" s="38"/>
    </row>
    <row r="315" spans="1:26" ht="14.25" customHeight="1" x14ac:dyDescent="0.25">
      <c r="A315" s="38"/>
      <c r="B315" s="38"/>
      <c r="C315" s="38"/>
      <c r="D315" s="38"/>
      <c r="E315" s="38"/>
      <c r="F315" s="38"/>
      <c r="G315" s="38"/>
      <c r="H315" s="38"/>
      <c r="I315" s="38"/>
      <c r="J315" s="38"/>
      <c r="K315" s="38"/>
      <c r="L315" s="38"/>
      <c r="M315" s="38"/>
      <c r="N315" s="38"/>
      <c r="O315" s="38"/>
      <c r="P315" s="38"/>
      <c r="Q315" s="38"/>
      <c r="R315" s="38"/>
      <c r="S315" s="38"/>
      <c r="T315" s="38"/>
      <c r="U315" s="38"/>
      <c r="V315" s="38"/>
      <c r="W315" s="38"/>
      <c r="X315" s="38"/>
      <c r="Y315" s="38"/>
      <c r="Z315" s="38"/>
    </row>
    <row r="316" spans="1:26" ht="14.25" customHeight="1" x14ac:dyDescent="0.25">
      <c r="A316" s="38"/>
      <c r="B316" s="38"/>
      <c r="C316" s="38"/>
      <c r="D316" s="38"/>
      <c r="E316" s="38"/>
      <c r="F316" s="38"/>
      <c r="G316" s="38"/>
      <c r="H316" s="38"/>
      <c r="I316" s="38"/>
      <c r="J316" s="38"/>
      <c r="K316" s="38"/>
      <c r="L316" s="38"/>
      <c r="M316" s="38"/>
      <c r="N316" s="38"/>
      <c r="O316" s="38"/>
      <c r="P316" s="38"/>
      <c r="Q316" s="38"/>
      <c r="R316" s="38"/>
      <c r="S316" s="38"/>
      <c r="T316" s="38"/>
      <c r="U316" s="38"/>
      <c r="V316" s="38"/>
      <c r="W316" s="38"/>
      <c r="X316" s="38"/>
      <c r="Y316" s="38"/>
      <c r="Z316" s="38"/>
    </row>
    <row r="317" spans="1:26" ht="14.25" customHeight="1" x14ac:dyDescent="0.25">
      <c r="A317" s="38"/>
      <c r="B317" s="38"/>
      <c r="C317" s="38"/>
      <c r="D317" s="38"/>
      <c r="E317" s="38"/>
      <c r="F317" s="38"/>
      <c r="G317" s="38"/>
      <c r="H317" s="38"/>
      <c r="I317" s="38"/>
      <c r="J317" s="38"/>
      <c r="K317" s="38"/>
      <c r="L317" s="38"/>
      <c r="M317" s="38"/>
      <c r="N317" s="38"/>
      <c r="O317" s="38"/>
      <c r="P317" s="38"/>
      <c r="Q317" s="38"/>
      <c r="R317" s="38"/>
      <c r="S317" s="38"/>
      <c r="T317" s="38"/>
      <c r="U317" s="38"/>
      <c r="V317" s="38"/>
      <c r="W317" s="38"/>
      <c r="X317" s="38"/>
      <c r="Y317" s="38"/>
      <c r="Z317" s="38"/>
    </row>
    <row r="318" spans="1:26" ht="14.25" customHeight="1" x14ac:dyDescent="0.25">
      <c r="A318" s="38"/>
      <c r="B318" s="38"/>
      <c r="C318" s="38"/>
      <c r="D318" s="38"/>
      <c r="E318" s="38"/>
      <c r="F318" s="38"/>
      <c r="G318" s="38"/>
      <c r="H318" s="38"/>
      <c r="I318" s="38"/>
      <c r="J318" s="38"/>
      <c r="K318" s="38"/>
      <c r="L318" s="38"/>
      <c r="M318" s="38"/>
      <c r="N318" s="38"/>
      <c r="O318" s="38"/>
      <c r="P318" s="38"/>
      <c r="Q318" s="38"/>
      <c r="R318" s="38"/>
      <c r="S318" s="38"/>
      <c r="T318" s="38"/>
      <c r="U318" s="38"/>
      <c r="V318" s="38"/>
      <c r="W318" s="38"/>
      <c r="X318" s="38"/>
      <c r="Y318" s="38"/>
      <c r="Z318" s="38"/>
    </row>
    <row r="319" spans="1:26" ht="14.25" customHeight="1" x14ac:dyDescent="0.25">
      <c r="A319" s="38"/>
      <c r="B319" s="38"/>
      <c r="C319" s="38"/>
      <c r="D319" s="38"/>
      <c r="E319" s="38"/>
      <c r="F319" s="38"/>
      <c r="G319" s="38"/>
      <c r="H319" s="38"/>
      <c r="I319" s="38"/>
      <c r="J319" s="38"/>
      <c r="K319" s="38"/>
      <c r="L319" s="38"/>
      <c r="M319" s="38"/>
      <c r="N319" s="38"/>
      <c r="O319" s="38"/>
      <c r="P319" s="38"/>
      <c r="Q319" s="38"/>
      <c r="R319" s="38"/>
      <c r="S319" s="38"/>
      <c r="T319" s="38"/>
      <c r="U319" s="38"/>
      <c r="V319" s="38"/>
      <c r="W319" s="38"/>
      <c r="X319" s="38"/>
      <c r="Y319" s="38"/>
      <c r="Z319" s="38"/>
    </row>
    <row r="320" spans="1:26" ht="14.25" customHeight="1" x14ac:dyDescent="0.25">
      <c r="A320" s="38"/>
      <c r="B320" s="38"/>
      <c r="C320" s="38"/>
      <c r="D320" s="38"/>
      <c r="E320" s="38"/>
      <c r="F320" s="38"/>
      <c r="G320" s="38"/>
      <c r="H320" s="38"/>
      <c r="I320" s="38"/>
      <c r="J320" s="38"/>
      <c r="K320" s="38"/>
      <c r="L320" s="38"/>
      <c r="M320" s="38"/>
      <c r="N320" s="38"/>
      <c r="O320" s="38"/>
      <c r="P320" s="38"/>
      <c r="Q320" s="38"/>
      <c r="R320" s="38"/>
      <c r="S320" s="38"/>
      <c r="T320" s="38"/>
      <c r="U320" s="38"/>
      <c r="V320" s="38"/>
      <c r="W320" s="38"/>
      <c r="X320" s="38"/>
      <c r="Y320" s="38"/>
      <c r="Z320" s="38"/>
    </row>
    <row r="321" spans="1:26" ht="14.25" customHeight="1" x14ac:dyDescent="0.25">
      <c r="A321" s="38"/>
      <c r="B321" s="38"/>
      <c r="C321" s="38"/>
      <c r="D321" s="38"/>
      <c r="E321" s="38"/>
      <c r="F321" s="38"/>
      <c r="G321" s="38"/>
      <c r="H321" s="38"/>
      <c r="I321" s="38"/>
      <c r="J321" s="38"/>
      <c r="K321" s="38"/>
      <c r="L321" s="38"/>
      <c r="M321" s="38"/>
      <c r="N321" s="38"/>
      <c r="O321" s="38"/>
      <c r="P321" s="38"/>
      <c r="Q321" s="38"/>
      <c r="R321" s="38"/>
      <c r="S321" s="38"/>
      <c r="T321" s="38"/>
      <c r="U321" s="38"/>
      <c r="V321" s="38"/>
      <c r="W321" s="38"/>
      <c r="X321" s="38"/>
      <c r="Y321" s="38"/>
      <c r="Z321" s="38"/>
    </row>
    <row r="322" spans="1:26" ht="14.25" customHeight="1" x14ac:dyDescent="0.25">
      <c r="A322" s="38"/>
      <c r="B322" s="38"/>
      <c r="C322" s="38"/>
      <c r="D322" s="38"/>
      <c r="E322" s="38"/>
      <c r="F322" s="38"/>
      <c r="G322" s="38"/>
      <c r="H322" s="38"/>
      <c r="I322" s="38"/>
      <c r="J322" s="38"/>
      <c r="K322" s="38"/>
      <c r="L322" s="38"/>
      <c r="M322" s="38"/>
      <c r="N322" s="38"/>
      <c r="O322" s="38"/>
      <c r="P322" s="38"/>
      <c r="Q322" s="38"/>
      <c r="R322" s="38"/>
      <c r="S322" s="38"/>
      <c r="T322" s="38"/>
      <c r="U322" s="38"/>
      <c r="V322" s="38"/>
      <c r="W322" s="38"/>
      <c r="X322" s="38"/>
      <c r="Y322" s="38"/>
      <c r="Z322" s="38"/>
    </row>
    <row r="323" spans="1:26" ht="14.25" customHeight="1" x14ac:dyDescent="0.25">
      <c r="A323" s="38"/>
      <c r="B323" s="38"/>
      <c r="C323" s="38"/>
      <c r="D323" s="38"/>
      <c r="E323" s="38"/>
      <c r="F323" s="38"/>
      <c r="G323" s="38"/>
      <c r="H323" s="38"/>
      <c r="I323" s="38"/>
      <c r="J323" s="38"/>
      <c r="K323" s="38"/>
      <c r="L323" s="38"/>
      <c r="M323" s="38"/>
      <c r="N323" s="38"/>
      <c r="O323" s="38"/>
      <c r="P323" s="38"/>
      <c r="Q323" s="38"/>
      <c r="R323" s="38"/>
      <c r="S323" s="38"/>
      <c r="T323" s="38"/>
      <c r="U323" s="38"/>
      <c r="V323" s="38"/>
      <c r="W323" s="38"/>
      <c r="X323" s="38"/>
      <c r="Y323" s="38"/>
      <c r="Z323" s="38"/>
    </row>
    <row r="324" spans="1:26" ht="14.25" customHeight="1" x14ac:dyDescent="0.25">
      <c r="A324" s="38"/>
      <c r="B324" s="38"/>
      <c r="C324" s="38"/>
      <c r="D324" s="38"/>
      <c r="E324" s="38"/>
      <c r="F324" s="38"/>
      <c r="G324" s="38"/>
      <c r="H324" s="38"/>
      <c r="I324" s="38"/>
      <c r="J324" s="38"/>
      <c r="K324" s="38"/>
      <c r="L324" s="38"/>
      <c r="M324" s="38"/>
      <c r="N324" s="38"/>
      <c r="O324" s="38"/>
      <c r="P324" s="38"/>
      <c r="Q324" s="38"/>
      <c r="R324" s="38"/>
      <c r="S324" s="38"/>
      <c r="T324" s="38"/>
      <c r="U324" s="38"/>
      <c r="V324" s="38"/>
      <c r="W324" s="38"/>
      <c r="X324" s="38"/>
      <c r="Y324" s="38"/>
      <c r="Z324" s="38"/>
    </row>
    <row r="325" spans="1:26" ht="14.25" customHeight="1" x14ac:dyDescent="0.25">
      <c r="A325" s="38"/>
      <c r="B325" s="38"/>
      <c r="C325" s="38"/>
      <c r="D325" s="38"/>
      <c r="E325" s="38"/>
      <c r="F325" s="38"/>
      <c r="G325" s="38"/>
      <c r="H325" s="38"/>
      <c r="I325" s="38"/>
      <c r="J325" s="38"/>
      <c r="K325" s="38"/>
      <c r="L325" s="38"/>
      <c r="M325" s="38"/>
      <c r="N325" s="38"/>
      <c r="O325" s="38"/>
      <c r="P325" s="38"/>
      <c r="Q325" s="38"/>
      <c r="R325" s="38"/>
      <c r="S325" s="38"/>
      <c r="T325" s="38"/>
      <c r="U325" s="38"/>
      <c r="V325" s="38"/>
      <c r="W325" s="38"/>
      <c r="X325" s="38"/>
      <c r="Y325" s="38"/>
      <c r="Z325" s="38"/>
    </row>
    <row r="326" spans="1:26" ht="14.25" customHeight="1" x14ac:dyDescent="0.25">
      <c r="A326" s="38"/>
      <c r="B326" s="38"/>
      <c r="C326" s="38"/>
      <c r="D326" s="38"/>
      <c r="E326" s="38"/>
      <c r="F326" s="38"/>
      <c r="G326" s="38"/>
      <c r="H326" s="38"/>
      <c r="I326" s="38"/>
      <c r="J326" s="38"/>
      <c r="K326" s="38"/>
      <c r="L326" s="38"/>
      <c r="M326" s="38"/>
      <c r="N326" s="38"/>
      <c r="O326" s="38"/>
      <c r="P326" s="38"/>
      <c r="Q326" s="38"/>
      <c r="R326" s="38"/>
      <c r="S326" s="38"/>
      <c r="T326" s="38"/>
      <c r="U326" s="38"/>
      <c r="V326" s="38"/>
      <c r="W326" s="38"/>
      <c r="X326" s="38"/>
      <c r="Y326" s="38"/>
      <c r="Z326" s="38"/>
    </row>
    <row r="327" spans="1:26" ht="14.25" customHeight="1" x14ac:dyDescent="0.25">
      <c r="A327" s="38"/>
      <c r="B327" s="38"/>
      <c r="C327" s="38"/>
      <c r="D327" s="38"/>
      <c r="E327" s="38"/>
      <c r="F327" s="38"/>
      <c r="G327" s="38"/>
      <c r="H327" s="38"/>
      <c r="I327" s="38"/>
      <c r="J327" s="38"/>
      <c r="K327" s="38"/>
      <c r="L327" s="38"/>
      <c r="M327" s="38"/>
      <c r="N327" s="38"/>
      <c r="O327" s="38"/>
      <c r="P327" s="38"/>
      <c r="Q327" s="38"/>
      <c r="R327" s="38"/>
      <c r="S327" s="38"/>
      <c r="T327" s="38"/>
      <c r="U327" s="38"/>
      <c r="V327" s="38"/>
      <c r="W327" s="38"/>
      <c r="X327" s="38"/>
      <c r="Y327" s="38"/>
      <c r="Z327" s="38"/>
    </row>
    <row r="328" spans="1:26" ht="14.25" customHeight="1" x14ac:dyDescent="0.25">
      <c r="A328" s="38"/>
      <c r="B328" s="38"/>
      <c r="C328" s="38"/>
      <c r="D328" s="38"/>
      <c r="E328" s="38"/>
      <c r="F328" s="38"/>
      <c r="G328" s="38"/>
      <c r="H328" s="38"/>
      <c r="I328" s="38"/>
      <c r="J328" s="38"/>
      <c r="K328" s="38"/>
      <c r="L328" s="38"/>
      <c r="M328" s="38"/>
      <c r="N328" s="38"/>
      <c r="O328" s="38"/>
      <c r="P328" s="38"/>
      <c r="Q328" s="38"/>
      <c r="R328" s="38"/>
      <c r="S328" s="38"/>
      <c r="T328" s="38"/>
      <c r="U328" s="38"/>
      <c r="V328" s="38"/>
      <c r="W328" s="38"/>
      <c r="X328" s="38"/>
      <c r="Y328" s="38"/>
      <c r="Z328" s="38"/>
    </row>
    <row r="329" spans="1:26" ht="14.25" customHeight="1" x14ac:dyDescent="0.25">
      <c r="A329" s="38"/>
      <c r="B329" s="38"/>
      <c r="C329" s="38"/>
      <c r="D329" s="38"/>
      <c r="E329" s="38"/>
      <c r="F329" s="38"/>
      <c r="G329" s="38"/>
      <c r="H329" s="38"/>
      <c r="I329" s="38"/>
      <c r="J329" s="38"/>
      <c r="K329" s="38"/>
      <c r="L329" s="38"/>
      <c r="M329" s="38"/>
      <c r="N329" s="38"/>
      <c r="O329" s="38"/>
      <c r="P329" s="38"/>
      <c r="Q329" s="38"/>
      <c r="R329" s="38"/>
      <c r="S329" s="38"/>
      <c r="T329" s="38"/>
      <c r="U329" s="38"/>
      <c r="V329" s="38"/>
      <c r="W329" s="38"/>
      <c r="X329" s="38"/>
      <c r="Y329" s="38"/>
      <c r="Z329" s="38"/>
    </row>
    <row r="330" spans="1:26" ht="14.25" customHeight="1" x14ac:dyDescent="0.25">
      <c r="A330" s="38"/>
      <c r="B330" s="38"/>
      <c r="C330" s="38"/>
      <c r="D330" s="38"/>
      <c r="E330" s="38"/>
      <c r="F330" s="38"/>
      <c r="G330" s="38"/>
      <c r="H330" s="38"/>
      <c r="I330" s="38"/>
      <c r="J330" s="38"/>
      <c r="K330" s="38"/>
      <c r="L330" s="38"/>
      <c r="M330" s="38"/>
      <c r="N330" s="38"/>
      <c r="O330" s="38"/>
      <c r="P330" s="38"/>
      <c r="Q330" s="38"/>
      <c r="R330" s="38"/>
      <c r="S330" s="38"/>
      <c r="T330" s="38"/>
      <c r="U330" s="38"/>
      <c r="V330" s="38"/>
      <c r="W330" s="38"/>
      <c r="X330" s="38"/>
      <c r="Y330" s="38"/>
      <c r="Z330" s="38"/>
    </row>
    <row r="331" spans="1:26" ht="14.25" customHeight="1" x14ac:dyDescent="0.25">
      <c r="A331" s="38"/>
      <c r="B331" s="38"/>
      <c r="C331" s="38"/>
      <c r="D331" s="38"/>
      <c r="E331" s="38"/>
      <c r="F331" s="38"/>
      <c r="G331" s="38"/>
      <c r="H331" s="38"/>
      <c r="I331" s="38"/>
      <c r="J331" s="38"/>
      <c r="K331" s="38"/>
      <c r="L331" s="38"/>
      <c r="M331" s="38"/>
      <c r="N331" s="38"/>
      <c r="O331" s="38"/>
      <c r="P331" s="38"/>
      <c r="Q331" s="38"/>
      <c r="R331" s="38"/>
      <c r="S331" s="38"/>
      <c r="T331" s="38"/>
      <c r="U331" s="38"/>
      <c r="V331" s="38"/>
      <c r="W331" s="38"/>
      <c r="X331" s="38"/>
      <c r="Y331" s="38"/>
      <c r="Z331" s="38"/>
    </row>
    <row r="332" spans="1:26" ht="14.25" customHeight="1" x14ac:dyDescent="0.25">
      <c r="A332" s="38"/>
      <c r="B332" s="38"/>
      <c r="C332" s="38"/>
      <c r="D332" s="38"/>
      <c r="E332" s="38"/>
      <c r="F332" s="38"/>
      <c r="G332" s="38"/>
      <c r="H332" s="38"/>
      <c r="I332" s="38"/>
      <c r="J332" s="38"/>
      <c r="K332" s="38"/>
      <c r="L332" s="38"/>
      <c r="M332" s="38"/>
      <c r="N332" s="38"/>
      <c r="O332" s="38"/>
      <c r="P332" s="38"/>
      <c r="Q332" s="38"/>
      <c r="R332" s="38"/>
      <c r="S332" s="38"/>
      <c r="T332" s="38"/>
      <c r="U332" s="38"/>
      <c r="V332" s="38"/>
      <c r="W332" s="38"/>
      <c r="X332" s="38"/>
      <c r="Y332" s="38"/>
      <c r="Z332" s="38"/>
    </row>
    <row r="333" spans="1:26" ht="14.25" customHeight="1" x14ac:dyDescent="0.25">
      <c r="A333" s="38"/>
      <c r="B333" s="38"/>
      <c r="C333" s="38"/>
      <c r="D333" s="38"/>
      <c r="E333" s="38"/>
      <c r="F333" s="38"/>
      <c r="G333" s="38"/>
      <c r="H333" s="38"/>
      <c r="I333" s="38"/>
      <c r="J333" s="38"/>
      <c r="K333" s="38"/>
      <c r="L333" s="38"/>
      <c r="M333" s="38"/>
      <c r="N333" s="38"/>
      <c r="O333" s="38"/>
      <c r="P333" s="38"/>
      <c r="Q333" s="38"/>
      <c r="R333" s="38"/>
      <c r="S333" s="38"/>
      <c r="T333" s="38"/>
      <c r="U333" s="38"/>
      <c r="V333" s="38"/>
      <c r="W333" s="38"/>
      <c r="X333" s="38"/>
      <c r="Y333" s="38"/>
      <c r="Z333" s="38"/>
    </row>
    <row r="334" spans="1:26" ht="14.25" customHeight="1" x14ac:dyDescent="0.25">
      <c r="A334" s="38"/>
      <c r="B334" s="38"/>
      <c r="C334" s="38"/>
      <c r="D334" s="38"/>
      <c r="E334" s="38"/>
      <c r="F334" s="38"/>
      <c r="G334" s="38"/>
      <c r="H334" s="38"/>
      <c r="I334" s="38"/>
      <c r="J334" s="38"/>
      <c r="K334" s="38"/>
      <c r="L334" s="38"/>
      <c r="M334" s="38"/>
      <c r="N334" s="38"/>
      <c r="O334" s="38"/>
      <c r="P334" s="38"/>
      <c r="Q334" s="38"/>
      <c r="R334" s="38"/>
      <c r="S334" s="38"/>
      <c r="T334" s="38"/>
      <c r="U334" s="38"/>
      <c r="V334" s="38"/>
      <c r="W334" s="38"/>
      <c r="X334" s="38"/>
      <c r="Y334" s="38"/>
      <c r="Z334" s="38"/>
    </row>
    <row r="335" spans="1:26" ht="14.25" customHeight="1" x14ac:dyDescent="0.25">
      <c r="A335" s="38"/>
      <c r="B335" s="38"/>
      <c r="C335" s="38"/>
      <c r="D335" s="38"/>
      <c r="E335" s="38"/>
      <c r="F335" s="38"/>
      <c r="G335" s="38"/>
      <c r="H335" s="38"/>
      <c r="I335" s="38"/>
      <c r="J335" s="38"/>
      <c r="K335" s="38"/>
      <c r="L335" s="38"/>
      <c r="M335" s="38"/>
      <c r="N335" s="38"/>
      <c r="O335" s="38"/>
      <c r="P335" s="38"/>
      <c r="Q335" s="38"/>
      <c r="R335" s="38"/>
      <c r="S335" s="38"/>
      <c r="T335" s="38"/>
      <c r="U335" s="38"/>
      <c r="V335" s="38"/>
      <c r="W335" s="38"/>
      <c r="X335" s="38"/>
      <c r="Y335" s="38"/>
      <c r="Z335" s="38"/>
    </row>
    <row r="336" spans="1:26" ht="14.25" customHeight="1" x14ac:dyDescent="0.25">
      <c r="A336" s="38"/>
      <c r="B336" s="38"/>
      <c r="C336" s="38"/>
      <c r="D336" s="38"/>
      <c r="E336" s="38"/>
      <c r="F336" s="38"/>
      <c r="G336" s="38"/>
      <c r="H336" s="38"/>
      <c r="I336" s="38"/>
      <c r="J336" s="38"/>
      <c r="K336" s="38"/>
      <c r="L336" s="38"/>
      <c r="M336" s="38"/>
      <c r="N336" s="38"/>
      <c r="O336" s="38"/>
      <c r="P336" s="38"/>
      <c r="Q336" s="38"/>
      <c r="R336" s="38"/>
      <c r="S336" s="38"/>
      <c r="T336" s="38"/>
      <c r="U336" s="38"/>
      <c r="V336" s="38"/>
      <c r="W336" s="38"/>
      <c r="X336" s="38"/>
      <c r="Y336" s="38"/>
      <c r="Z336" s="38"/>
    </row>
    <row r="337" spans="1:26" ht="14.25" customHeight="1" x14ac:dyDescent="0.25">
      <c r="A337" s="38"/>
      <c r="B337" s="38"/>
      <c r="C337" s="38"/>
      <c r="D337" s="38"/>
      <c r="E337" s="38"/>
      <c r="F337" s="38"/>
      <c r="G337" s="38"/>
      <c r="H337" s="38"/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</row>
    <row r="338" spans="1:26" ht="14.25" customHeight="1" x14ac:dyDescent="0.25">
      <c r="A338" s="38"/>
      <c r="B338" s="38"/>
      <c r="C338" s="38"/>
      <c r="D338" s="38"/>
      <c r="E338" s="38"/>
      <c r="F338" s="38"/>
      <c r="G338" s="38"/>
      <c r="H338" s="38"/>
      <c r="I338" s="38"/>
      <c r="J338" s="38"/>
      <c r="K338" s="38"/>
      <c r="L338" s="38"/>
      <c r="M338" s="38"/>
      <c r="N338" s="38"/>
      <c r="O338" s="38"/>
      <c r="P338" s="38"/>
      <c r="Q338" s="38"/>
      <c r="R338" s="38"/>
      <c r="S338" s="38"/>
      <c r="T338" s="38"/>
      <c r="U338" s="38"/>
      <c r="V338" s="38"/>
      <c r="W338" s="38"/>
      <c r="X338" s="38"/>
      <c r="Y338" s="38"/>
      <c r="Z338" s="38"/>
    </row>
    <row r="339" spans="1:26" ht="14.25" customHeight="1" x14ac:dyDescent="0.25">
      <c r="A339" s="38"/>
      <c r="B339" s="38"/>
      <c r="C339" s="38"/>
      <c r="D339" s="38"/>
      <c r="E339" s="38"/>
      <c r="F339" s="38"/>
      <c r="G339" s="38"/>
      <c r="H339" s="38"/>
      <c r="I339" s="38"/>
      <c r="J339" s="38"/>
      <c r="K339" s="38"/>
      <c r="L339" s="38"/>
      <c r="M339" s="38"/>
      <c r="N339" s="38"/>
      <c r="O339" s="38"/>
      <c r="P339" s="38"/>
      <c r="Q339" s="38"/>
      <c r="R339" s="38"/>
      <c r="S339" s="38"/>
      <c r="T339" s="38"/>
      <c r="U339" s="38"/>
      <c r="V339" s="38"/>
      <c r="W339" s="38"/>
      <c r="X339" s="38"/>
      <c r="Y339" s="38"/>
      <c r="Z339" s="38"/>
    </row>
    <row r="340" spans="1:26" ht="14.25" customHeight="1" x14ac:dyDescent="0.25">
      <c r="A340" s="38"/>
      <c r="B340" s="38"/>
      <c r="C340" s="38"/>
      <c r="D340" s="38"/>
      <c r="E340" s="38"/>
      <c r="F340" s="38"/>
      <c r="G340" s="38"/>
      <c r="H340" s="38"/>
      <c r="I340" s="38"/>
      <c r="J340" s="38"/>
      <c r="K340" s="38"/>
      <c r="L340" s="38"/>
      <c r="M340" s="38"/>
      <c r="N340" s="38"/>
      <c r="O340" s="38"/>
      <c r="P340" s="38"/>
      <c r="Q340" s="38"/>
      <c r="R340" s="38"/>
      <c r="S340" s="38"/>
      <c r="T340" s="38"/>
      <c r="U340" s="38"/>
      <c r="V340" s="38"/>
      <c r="W340" s="38"/>
      <c r="X340" s="38"/>
      <c r="Y340" s="38"/>
      <c r="Z340" s="38"/>
    </row>
    <row r="341" spans="1:26" ht="14.25" customHeight="1" x14ac:dyDescent="0.25">
      <c r="A341" s="38"/>
      <c r="B341" s="38"/>
      <c r="C341" s="38"/>
      <c r="D341" s="38"/>
      <c r="E341" s="38"/>
      <c r="F341" s="38"/>
      <c r="G341" s="38"/>
      <c r="H341" s="38"/>
      <c r="I341" s="38"/>
      <c r="J341" s="38"/>
      <c r="K341" s="38"/>
      <c r="L341" s="38"/>
      <c r="M341" s="38"/>
      <c r="N341" s="38"/>
      <c r="O341" s="38"/>
      <c r="P341" s="38"/>
      <c r="Q341" s="38"/>
      <c r="R341" s="38"/>
      <c r="S341" s="38"/>
      <c r="T341" s="38"/>
      <c r="U341" s="38"/>
      <c r="V341" s="38"/>
      <c r="W341" s="38"/>
      <c r="X341" s="38"/>
      <c r="Y341" s="38"/>
      <c r="Z341" s="38"/>
    </row>
    <row r="342" spans="1:26" ht="14.25" customHeight="1" x14ac:dyDescent="0.25">
      <c r="A342" s="38"/>
      <c r="B342" s="38"/>
      <c r="C342" s="38"/>
      <c r="D342" s="38"/>
      <c r="E342" s="38"/>
      <c r="F342" s="38"/>
      <c r="G342" s="38"/>
      <c r="H342" s="38"/>
      <c r="I342" s="38"/>
      <c r="J342" s="38"/>
      <c r="K342" s="38"/>
      <c r="L342" s="38"/>
      <c r="M342" s="38"/>
      <c r="N342" s="38"/>
      <c r="O342" s="38"/>
      <c r="P342" s="38"/>
      <c r="Q342" s="38"/>
      <c r="R342" s="38"/>
      <c r="S342" s="38"/>
      <c r="T342" s="38"/>
      <c r="U342" s="38"/>
      <c r="V342" s="38"/>
      <c r="W342" s="38"/>
      <c r="X342" s="38"/>
      <c r="Y342" s="38"/>
      <c r="Z342" s="38"/>
    </row>
    <row r="343" spans="1:26" ht="14.25" customHeight="1" x14ac:dyDescent="0.25">
      <c r="A343" s="38"/>
      <c r="B343" s="38"/>
      <c r="C343" s="38"/>
      <c r="D343" s="38"/>
      <c r="E343" s="38"/>
      <c r="F343" s="38"/>
      <c r="G343" s="38"/>
      <c r="H343" s="38"/>
      <c r="I343" s="38"/>
      <c r="J343" s="38"/>
      <c r="K343" s="38"/>
      <c r="L343" s="38"/>
      <c r="M343" s="38"/>
      <c r="N343" s="38"/>
      <c r="O343" s="38"/>
      <c r="P343" s="38"/>
      <c r="Q343" s="38"/>
      <c r="R343" s="38"/>
      <c r="S343" s="38"/>
      <c r="T343" s="38"/>
      <c r="U343" s="38"/>
      <c r="V343" s="38"/>
      <c r="W343" s="38"/>
      <c r="X343" s="38"/>
      <c r="Y343" s="38"/>
      <c r="Z343" s="38"/>
    </row>
    <row r="344" spans="1:26" ht="14.25" customHeight="1" x14ac:dyDescent="0.25">
      <c r="A344" s="38"/>
      <c r="B344" s="38"/>
      <c r="C344" s="38"/>
      <c r="D344" s="38"/>
      <c r="E344" s="38"/>
      <c r="F344" s="38"/>
      <c r="G344" s="38"/>
      <c r="H344" s="38"/>
      <c r="I344" s="38"/>
      <c r="J344" s="38"/>
      <c r="K344" s="38"/>
      <c r="L344" s="38"/>
      <c r="M344" s="38"/>
      <c r="N344" s="38"/>
      <c r="O344" s="38"/>
      <c r="P344" s="38"/>
      <c r="Q344" s="38"/>
      <c r="R344" s="38"/>
      <c r="S344" s="38"/>
      <c r="T344" s="38"/>
      <c r="U344" s="38"/>
      <c r="V344" s="38"/>
      <c r="W344" s="38"/>
      <c r="X344" s="38"/>
      <c r="Y344" s="38"/>
      <c r="Z344" s="38"/>
    </row>
    <row r="345" spans="1:26" ht="14.25" customHeight="1" x14ac:dyDescent="0.25">
      <c r="A345" s="38"/>
      <c r="B345" s="38"/>
      <c r="C345" s="38"/>
      <c r="D345" s="38"/>
      <c r="E345" s="38"/>
      <c r="F345" s="38"/>
      <c r="G345" s="38"/>
      <c r="H345" s="38"/>
      <c r="I345" s="38"/>
      <c r="J345" s="38"/>
      <c r="K345" s="38"/>
      <c r="L345" s="38"/>
      <c r="M345" s="38"/>
      <c r="N345" s="38"/>
      <c r="O345" s="38"/>
      <c r="P345" s="38"/>
      <c r="Q345" s="38"/>
      <c r="R345" s="38"/>
      <c r="S345" s="38"/>
      <c r="T345" s="38"/>
      <c r="U345" s="38"/>
      <c r="V345" s="38"/>
      <c r="W345" s="38"/>
      <c r="X345" s="38"/>
      <c r="Y345" s="38"/>
      <c r="Z345" s="38"/>
    </row>
    <row r="346" spans="1:26" ht="14.25" customHeight="1" x14ac:dyDescent="0.25">
      <c r="A346" s="38"/>
      <c r="B346" s="38"/>
      <c r="C346" s="38"/>
      <c r="D346" s="38"/>
      <c r="E346" s="38"/>
      <c r="F346" s="38"/>
      <c r="G346" s="38"/>
      <c r="H346" s="38"/>
      <c r="I346" s="38"/>
      <c r="J346" s="38"/>
      <c r="K346" s="38"/>
      <c r="L346" s="38"/>
      <c r="M346" s="38"/>
      <c r="N346" s="38"/>
      <c r="O346" s="38"/>
      <c r="P346" s="38"/>
      <c r="Q346" s="38"/>
      <c r="R346" s="38"/>
      <c r="S346" s="38"/>
      <c r="T346" s="38"/>
      <c r="U346" s="38"/>
      <c r="V346" s="38"/>
      <c r="W346" s="38"/>
      <c r="X346" s="38"/>
      <c r="Y346" s="38"/>
      <c r="Z346" s="38"/>
    </row>
    <row r="347" spans="1:26" ht="14.25" customHeight="1" x14ac:dyDescent="0.25">
      <c r="A347" s="38"/>
      <c r="B347" s="38"/>
      <c r="C347" s="38"/>
      <c r="D347" s="38"/>
      <c r="E347" s="38"/>
      <c r="F347" s="38"/>
      <c r="G347" s="38"/>
      <c r="H347" s="38"/>
      <c r="I347" s="38"/>
      <c r="J347" s="38"/>
      <c r="K347" s="38"/>
      <c r="L347" s="38"/>
      <c r="M347" s="38"/>
      <c r="N347" s="38"/>
      <c r="O347" s="38"/>
      <c r="P347" s="38"/>
      <c r="Q347" s="38"/>
      <c r="R347" s="38"/>
      <c r="S347" s="38"/>
      <c r="T347" s="38"/>
      <c r="U347" s="38"/>
      <c r="V347" s="38"/>
      <c r="W347" s="38"/>
      <c r="X347" s="38"/>
      <c r="Y347" s="38"/>
      <c r="Z347" s="38"/>
    </row>
    <row r="348" spans="1:26" ht="14.25" customHeight="1" x14ac:dyDescent="0.25">
      <c r="A348" s="38"/>
      <c r="B348" s="38"/>
      <c r="C348" s="38"/>
      <c r="D348" s="38"/>
      <c r="E348" s="38"/>
      <c r="F348" s="38"/>
      <c r="G348" s="38"/>
      <c r="H348" s="38"/>
      <c r="I348" s="38"/>
      <c r="J348" s="38"/>
      <c r="K348" s="38"/>
      <c r="L348" s="38"/>
      <c r="M348" s="38"/>
      <c r="N348" s="38"/>
      <c r="O348" s="38"/>
      <c r="P348" s="38"/>
      <c r="Q348" s="38"/>
      <c r="R348" s="38"/>
      <c r="S348" s="38"/>
      <c r="T348" s="38"/>
      <c r="U348" s="38"/>
      <c r="V348" s="38"/>
      <c r="W348" s="38"/>
      <c r="X348" s="38"/>
      <c r="Y348" s="38"/>
      <c r="Z348" s="38"/>
    </row>
    <row r="349" spans="1:26" ht="14.25" customHeight="1" x14ac:dyDescent="0.25">
      <c r="A349" s="38"/>
      <c r="B349" s="38"/>
      <c r="C349" s="38"/>
      <c r="D349" s="38"/>
      <c r="E349" s="38"/>
      <c r="F349" s="38"/>
      <c r="G349" s="38"/>
      <c r="H349" s="38"/>
      <c r="I349" s="38"/>
      <c r="J349" s="38"/>
      <c r="K349" s="38"/>
      <c r="L349" s="38"/>
      <c r="M349" s="38"/>
      <c r="N349" s="38"/>
      <c r="O349" s="38"/>
      <c r="P349" s="38"/>
      <c r="Q349" s="38"/>
      <c r="R349" s="38"/>
      <c r="S349" s="38"/>
      <c r="T349" s="38"/>
      <c r="U349" s="38"/>
      <c r="V349" s="38"/>
      <c r="W349" s="38"/>
      <c r="X349" s="38"/>
      <c r="Y349" s="38"/>
      <c r="Z349" s="38"/>
    </row>
    <row r="350" spans="1:26" ht="14.25" customHeight="1" x14ac:dyDescent="0.25">
      <c r="A350" s="38"/>
      <c r="B350" s="38"/>
      <c r="C350" s="38"/>
      <c r="D350" s="38"/>
      <c r="E350" s="38"/>
      <c r="F350" s="38"/>
      <c r="G350" s="38"/>
      <c r="H350" s="38"/>
      <c r="I350" s="38"/>
      <c r="J350" s="38"/>
      <c r="K350" s="38"/>
      <c r="L350" s="38"/>
      <c r="M350" s="38"/>
      <c r="N350" s="38"/>
      <c r="O350" s="38"/>
      <c r="P350" s="38"/>
      <c r="Q350" s="38"/>
      <c r="R350" s="38"/>
      <c r="S350" s="38"/>
      <c r="T350" s="38"/>
      <c r="U350" s="38"/>
      <c r="V350" s="38"/>
      <c r="W350" s="38"/>
      <c r="X350" s="38"/>
      <c r="Y350" s="38"/>
      <c r="Z350" s="38"/>
    </row>
    <row r="351" spans="1:26" ht="14.25" customHeight="1" x14ac:dyDescent="0.25">
      <c r="A351" s="38"/>
      <c r="B351" s="38"/>
      <c r="C351" s="38"/>
      <c r="D351" s="38"/>
      <c r="E351" s="38"/>
      <c r="F351" s="38"/>
      <c r="G351" s="38"/>
      <c r="H351" s="38"/>
      <c r="I351" s="38"/>
      <c r="J351" s="38"/>
      <c r="K351" s="38"/>
      <c r="L351" s="38"/>
      <c r="M351" s="38"/>
      <c r="N351" s="38"/>
      <c r="O351" s="38"/>
      <c r="P351" s="38"/>
      <c r="Q351" s="38"/>
      <c r="R351" s="38"/>
      <c r="S351" s="38"/>
      <c r="T351" s="38"/>
      <c r="U351" s="38"/>
      <c r="V351" s="38"/>
      <c r="W351" s="38"/>
      <c r="X351" s="38"/>
      <c r="Y351" s="38"/>
      <c r="Z351" s="38"/>
    </row>
    <row r="352" spans="1:26" ht="14.25" customHeight="1" x14ac:dyDescent="0.25">
      <c r="A352" s="38"/>
      <c r="B352" s="38"/>
      <c r="C352" s="38"/>
      <c r="D352" s="38"/>
      <c r="E352" s="38"/>
      <c r="F352" s="38"/>
      <c r="G352" s="38"/>
      <c r="H352" s="38"/>
      <c r="I352" s="38"/>
      <c r="J352" s="38"/>
      <c r="K352" s="38"/>
      <c r="L352" s="38"/>
      <c r="M352" s="38"/>
      <c r="N352" s="38"/>
      <c r="O352" s="38"/>
      <c r="P352" s="38"/>
      <c r="Q352" s="38"/>
      <c r="R352" s="38"/>
      <c r="S352" s="38"/>
      <c r="T352" s="38"/>
      <c r="U352" s="38"/>
      <c r="V352" s="38"/>
      <c r="W352" s="38"/>
      <c r="X352" s="38"/>
      <c r="Y352" s="38"/>
      <c r="Z352" s="38"/>
    </row>
    <row r="353" spans="1:26" ht="14.25" customHeight="1" x14ac:dyDescent="0.25">
      <c r="A353" s="38"/>
      <c r="B353" s="38"/>
      <c r="C353" s="38"/>
      <c r="D353" s="38"/>
      <c r="E353" s="38"/>
      <c r="F353" s="38"/>
      <c r="G353" s="38"/>
      <c r="H353" s="38"/>
      <c r="I353" s="38"/>
      <c r="J353" s="38"/>
      <c r="K353" s="38"/>
      <c r="L353" s="38"/>
      <c r="M353" s="38"/>
      <c r="N353" s="38"/>
      <c r="O353" s="38"/>
      <c r="P353" s="38"/>
      <c r="Q353" s="38"/>
      <c r="R353" s="38"/>
      <c r="S353" s="38"/>
      <c r="T353" s="38"/>
      <c r="U353" s="38"/>
      <c r="V353" s="38"/>
      <c r="W353" s="38"/>
      <c r="X353" s="38"/>
      <c r="Y353" s="38"/>
      <c r="Z353" s="38"/>
    </row>
    <row r="354" spans="1:26" ht="14.25" customHeight="1" x14ac:dyDescent="0.25">
      <c r="A354" s="38"/>
      <c r="B354" s="38"/>
      <c r="C354" s="38"/>
      <c r="D354" s="38"/>
      <c r="E354" s="38"/>
      <c r="F354" s="38"/>
      <c r="G354" s="38"/>
      <c r="H354" s="38"/>
      <c r="I354" s="38"/>
      <c r="J354" s="38"/>
      <c r="K354" s="38"/>
      <c r="L354" s="38"/>
      <c r="M354" s="38"/>
      <c r="N354" s="38"/>
      <c r="O354" s="38"/>
      <c r="P354" s="38"/>
      <c r="Q354" s="38"/>
      <c r="R354" s="38"/>
      <c r="S354" s="38"/>
      <c r="T354" s="38"/>
      <c r="U354" s="38"/>
      <c r="V354" s="38"/>
      <c r="W354" s="38"/>
      <c r="X354" s="38"/>
      <c r="Y354" s="38"/>
      <c r="Z354" s="38"/>
    </row>
    <row r="355" spans="1:26" ht="14.25" customHeight="1" x14ac:dyDescent="0.25">
      <c r="A355" s="38"/>
      <c r="B355" s="38"/>
      <c r="C355" s="38"/>
      <c r="D355" s="38"/>
      <c r="E355" s="38"/>
      <c r="F355" s="38"/>
      <c r="G355" s="38"/>
      <c r="H355" s="38"/>
      <c r="I355" s="38"/>
      <c r="J355" s="38"/>
      <c r="K355" s="38"/>
      <c r="L355" s="38"/>
      <c r="M355" s="38"/>
      <c r="N355" s="38"/>
      <c r="O355" s="38"/>
      <c r="P355" s="38"/>
      <c r="Q355" s="38"/>
      <c r="R355" s="38"/>
      <c r="S355" s="38"/>
      <c r="T355" s="38"/>
      <c r="U355" s="38"/>
      <c r="V355" s="38"/>
      <c r="W355" s="38"/>
      <c r="X355" s="38"/>
      <c r="Y355" s="38"/>
      <c r="Z355" s="38"/>
    </row>
    <row r="356" spans="1:26" ht="14.25" customHeight="1" x14ac:dyDescent="0.25">
      <c r="A356" s="38"/>
      <c r="B356" s="38"/>
      <c r="C356" s="38"/>
      <c r="D356" s="38"/>
      <c r="E356" s="38"/>
      <c r="F356" s="38"/>
      <c r="G356" s="38"/>
      <c r="H356" s="38"/>
      <c r="I356" s="38"/>
      <c r="J356" s="38"/>
      <c r="K356" s="38"/>
      <c r="L356" s="38"/>
      <c r="M356" s="38"/>
      <c r="N356" s="38"/>
      <c r="O356" s="38"/>
      <c r="P356" s="38"/>
      <c r="Q356" s="38"/>
      <c r="R356" s="38"/>
      <c r="S356" s="38"/>
      <c r="T356" s="38"/>
      <c r="U356" s="38"/>
      <c r="V356" s="38"/>
      <c r="W356" s="38"/>
      <c r="X356" s="38"/>
      <c r="Y356" s="38"/>
      <c r="Z356" s="38"/>
    </row>
    <row r="357" spans="1:26" ht="14.25" customHeight="1" x14ac:dyDescent="0.25">
      <c r="A357" s="38"/>
      <c r="B357" s="38"/>
      <c r="C357" s="38"/>
      <c r="D357" s="38"/>
      <c r="E357" s="38"/>
      <c r="F357" s="38"/>
      <c r="G357" s="38"/>
      <c r="H357" s="38"/>
      <c r="I357" s="38"/>
      <c r="J357" s="38"/>
      <c r="K357" s="38"/>
      <c r="L357" s="38"/>
      <c r="M357" s="38"/>
      <c r="N357" s="38"/>
      <c r="O357" s="38"/>
      <c r="P357" s="38"/>
      <c r="Q357" s="38"/>
      <c r="R357" s="38"/>
      <c r="S357" s="38"/>
      <c r="T357" s="38"/>
      <c r="U357" s="38"/>
      <c r="V357" s="38"/>
      <c r="W357" s="38"/>
      <c r="X357" s="38"/>
      <c r="Y357" s="38"/>
      <c r="Z357" s="38"/>
    </row>
    <row r="358" spans="1:26" ht="14.25" customHeight="1" x14ac:dyDescent="0.25">
      <c r="A358" s="38"/>
      <c r="B358" s="38"/>
      <c r="C358" s="38"/>
      <c r="D358" s="38"/>
      <c r="E358" s="38"/>
      <c r="F358" s="38"/>
      <c r="G358" s="38"/>
      <c r="H358" s="38"/>
      <c r="I358" s="38"/>
      <c r="J358" s="38"/>
      <c r="K358" s="38"/>
      <c r="L358" s="38"/>
      <c r="M358" s="38"/>
      <c r="N358" s="38"/>
      <c r="O358" s="38"/>
      <c r="P358" s="38"/>
      <c r="Q358" s="38"/>
      <c r="R358" s="38"/>
      <c r="S358" s="38"/>
      <c r="T358" s="38"/>
      <c r="U358" s="38"/>
      <c r="V358" s="38"/>
      <c r="W358" s="38"/>
      <c r="X358" s="38"/>
      <c r="Y358" s="38"/>
      <c r="Z358" s="38"/>
    </row>
    <row r="359" spans="1:26" ht="14.25" customHeight="1" x14ac:dyDescent="0.25">
      <c r="A359" s="38"/>
      <c r="B359" s="38"/>
      <c r="C359" s="38"/>
      <c r="D359" s="38"/>
      <c r="E359" s="38"/>
      <c r="F359" s="38"/>
      <c r="G359" s="38"/>
      <c r="H359" s="38"/>
      <c r="I359" s="38"/>
      <c r="J359" s="38"/>
      <c r="K359" s="38"/>
      <c r="L359" s="38"/>
      <c r="M359" s="38"/>
      <c r="N359" s="38"/>
      <c r="O359" s="38"/>
      <c r="P359" s="38"/>
      <c r="Q359" s="38"/>
      <c r="R359" s="38"/>
      <c r="S359" s="38"/>
      <c r="T359" s="38"/>
      <c r="U359" s="38"/>
      <c r="V359" s="38"/>
      <c r="W359" s="38"/>
      <c r="X359" s="38"/>
      <c r="Y359" s="38"/>
      <c r="Z359" s="38"/>
    </row>
    <row r="360" spans="1:26" ht="14.25" customHeight="1" x14ac:dyDescent="0.25">
      <c r="A360" s="38"/>
      <c r="B360" s="38"/>
      <c r="C360" s="38"/>
      <c r="D360" s="38"/>
      <c r="E360" s="38"/>
      <c r="F360" s="38"/>
      <c r="G360" s="38"/>
      <c r="H360" s="38"/>
      <c r="I360" s="38"/>
      <c r="J360" s="38"/>
      <c r="K360" s="38"/>
      <c r="L360" s="38"/>
      <c r="M360" s="38"/>
      <c r="N360" s="38"/>
      <c r="O360" s="38"/>
      <c r="P360" s="38"/>
      <c r="Q360" s="38"/>
      <c r="R360" s="38"/>
      <c r="S360" s="38"/>
      <c r="T360" s="38"/>
      <c r="U360" s="38"/>
      <c r="V360" s="38"/>
      <c r="W360" s="38"/>
      <c r="X360" s="38"/>
      <c r="Y360" s="38"/>
      <c r="Z360" s="38"/>
    </row>
    <row r="361" spans="1:26" ht="14.25" customHeight="1" x14ac:dyDescent="0.25">
      <c r="A361" s="38"/>
      <c r="B361" s="38"/>
      <c r="C361" s="38"/>
      <c r="D361" s="38"/>
      <c r="E361" s="38"/>
      <c r="F361" s="38"/>
      <c r="G361" s="38"/>
      <c r="H361" s="38"/>
      <c r="I361" s="38"/>
      <c r="J361" s="38"/>
      <c r="K361" s="38"/>
      <c r="L361" s="38"/>
      <c r="M361" s="38"/>
      <c r="N361" s="38"/>
      <c r="O361" s="38"/>
      <c r="P361" s="38"/>
      <c r="Q361" s="38"/>
      <c r="R361" s="38"/>
      <c r="S361" s="38"/>
      <c r="T361" s="38"/>
      <c r="U361" s="38"/>
      <c r="V361" s="38"/>
      <c r="W361" s="38"/>
      <c r="X361" s="38"/>
      <c r="Y361" s="38"/>
      <c r="Z361" s="38"/>
    </row>
    <row r="362" spans="1:26" ht="14.25" customHeight="1" x14ac:dyDescent="0.25">
      <c r="A362" s="38"/>
      <c r="B362" s="38"/>
      <c r="C362" s="38"/>
      <c r="D362" s="38"/>
      <c r="E362" s="38"/>
      <c r="F362" s="38"/>
      <c r="G362" s="38"/>
      <c r="H362" s="38"/>
      <c r="I362" s="38"/>
      <c r="J362" s="38"/>
      <c r="K362" s="38"/>
      <c r="L362" s="38"/>
      <c r="M362" s="38"/>
      <c r="N362" s="38"/>
      <c r="O362" s="38"/>
      <c r="P362" s="38"/>
      <c r="Q362" s="38"/>
      <c r="R362" s="38"/>
      <c r="S362" s="38"/>
      <c r="T362" s="38"/>
      <c r="U362" s="38"/>
      <c r="V362" s="38"/>
      <c r="W362" s="38"/>
      <c r="X362" s="38"/>
      <c r="Y362" s="38"/>
      <c r="Z362" s="38"/>
    </row>
    <row r="363" spans="1:26" ht="14.25" customHeight="1" x14ac:dyDescent="0.25">
      <c r="A363" s="38"/>
      <c r="B363" s="38"/>
      <c r="C363" s="38"/>
      <c r="D363" s="38"/>
      <c r="E363" s="38"/>
      <c r="F363" s="38"/>
      <c r="G363" s="38"/>
      <c r="H363" s="38"/>
      <c r="I363" s="38"/>
      <c r="J363" s="38"/>
      <c r="K363" s="38"/>
      <c r="L363" s="38"/>
      <c r="M363" s="38"/>
      <c r="N363" s="38"/>
      <c r="O363" s="38"/>
      <c r="P363" s="38"/>
      <c r="Q363" s="38"/>
      <c r="R363" s="38"/>
      <c r="S363" s="38"/>
      <c r="T363" s="38"/>
      <c r="U363" s="38"/>
      <c r="V363" s="38"/>
      <c r="W363" s="38"/>
      <c r="X363" s="38"/>
      <c r="Y363" s="38"/>
      <c r="Z363" s="38"/>
    </row>
    <row r="364" spans="1:26" ht="14.25" customHeight="1" x14ac:dyDescent="0.25">
      <c r="A364" s="38"/>
      <c r="B364" s="38"/>
      <c r="C364" s="38"/>
      <c r="D364" s="38"/>
      <c r="E364" s="38"/>
      <c r="F364" s="38"/>
      <c r="G364" s="38"/>
      <c r="H364" s="38"/>
      <c r="I364" s="38"/>
      <c r="J364" s="38"/>
      <c r="K364" s="38"/>
      <c r="L364" s="38"/>
      <c r="M364" s="38"/>
      <c r="N364" s="38"/>
      <c r="O364" s="38"/>
      <c r="P364" s="38"/>
      <c r="Q364" s="38"/>
      <c r="R364" s="38"/>
      <c r="S364" s="38"/>
      <c r="T364" s="38"/>
      <c r="U364" s="38"/>
      <c r="V364" s="38"/>
      <c r="W364" s="38"/>
      <c r="X364" s="38"/>
      <c r="Y364" s="38"/>
      <c r="Z364" s="38"/>
    </row>
    <row r="365" spans="1:26" ht="14.25" customHeight="1" x14ac:dyDescent="0.25">
      <c r="A365" s="38"/>
      <c r="B365" s="38"/>
      <c r="C365" s="38"/>
      <c r="D365" s="38"/>
      <c r="E365" s="38"/>
      <c r="F365" s="38"/>
      <c r="G365" s="38"/>
      <c r="H365" s="38"/>
      <c r="I365" s="38"/>
      <c r="J365" s="38"/>
      <c r="K365" s="38"/>
      <c r="L365" s="38"/>
      <c r="M365" s="38"/>
      <c r="N365" s="38"/>
      <c r="O365" s="38"/>
      <c r="P365" s="38"/>
      <c r="Q365" s="38"/>
      <c r="R365" s="38"/>
      <c r="S365" s="38"/>
      <c r="T365" s="38"/>
      <c r="U365" s="38"/>
      <c r="V365" s="38"/>
      <c r="W365" s="38"/>
      <c r="X365" s="38"/>
      <c r="Y365" s="38"/>
      <c r="Z365" s="38"/>
    </row>
    <row r="366" spans="1:26" ht="14.25" customHeight="1" x14ac:dyDescent="0.25">
      <c r="A366" s="38"/>
      <c r="B366" s="38"/>
      <c r="C366" s="38"/>
      <c r="D366" s="38"/>
      <c r="E366" s="38"/>
      <c r="F366" s="38"/>
      <c r="G366" s="38"/>
      <c r="H366" s="38"/>
      <c r="I366" s="38"/>
      <c r="J366" s="38"/>
      <c r="K366" s="38"/>
      <c r="L366" s="38"/>
      <c r="M366" s="38"/>
      <c r="N366" s="38"/>
      <c r="O366" s="38"/>
      <c r="P366" s="38"/>
      <c r="Q366" s="38"/>
      <c r="R366" s="38"/>
      <c r="S366" s="38"/>
      <c r="T366" s="38"/>
      <c r="U366" s="38"/>
      <c r="V366" s="38"/>
      <c r="W366" s="38"/>
      <c r="X366" s="38"/>
      <c r="Y366" s="38"/>
      <c r="Z366" s="38"/>
    </row>
    <row r="367" spans="1:26" ht="14.25" customHeight="1" x14ac:dyDescent="0.25">
      <c r="A367" s="38"/>
      <c r="B367" s="38"/>
      <c r="C367" s="38"/>
      <c r="D367" s="38"/>
      <c r="E367" s="38"/>
      <c r="F367" s="38"/>
      <c r="G367" s="38"/>
      <c r="H367" s="38"/>
      <c r="I367" s="38"/>
      <c r="J367" s="38"/>
      <c r="K367" s="38"/>
      <c r="L367" s="38"/>
      <c r="M367" s="38"/>
      <c r="N367" s="38"/>
      <c r="O367" s="38"/>
      <c r="P367" s="38"/>
      <c r="Q367" s="38"/>
      <c r="R367" s="38"/>
      <c r="S367" s="38"/>
      <c r="T367" s="38"/>
      <c r="U367" s="38"/>
      <c r="V367" s="38"/>
      <c r="W367" s="38"/>
      <c r="X367" s="38"/>
      <c r="Y367" s="38"/>
      <c r="Z367" s="38"/>
    </row>
    <row r="368" spans="1:26" ht="14.25" customHeight="1" x14ac:dyDescent="0.25">
      <c r="A368" s="38"/>
      <c r="B368" s="38"/>
      <c r="C368" s="38"/>
      <c r="D368" s="38"/>
      <c r="E368" s="38"/>
      <c r="F368" s="38"/>
      <c r="G368" s="38"/>
      <c r="H368" s="38"/>
      <c r="I368" s="38"/>
      <c r="J368" s="38"/>
      <c r="K368" s="38"/>
      <c r="L368" s="38"/>
      <c r="M368" s="38"/>
      <c r="N368" s="38"/>
      <c r="O368" s="38"/>
      <c r="P368" s="38"/>
      <c r="Q368" s="38"/>
      <c r="R368" s="38"/>
      <c r="S368" s="38"/>
      <c r="T368" s="38"/>
      <c r="U368" s="38"/>
      <c r="V368" s="38"/>
      <c r="W368" s="38"/>
      <c r="X368" s="38"/>
      <c r="Y368" s="38"/>
      <c r="Z368" s="38"/>
    </row>
    <row r="369" spans="1:26" ht="14.25" customHeight="1" x14ac:dyDescent="0.25">
      <c r="A369" s="38"/>
      <c r="B369" s="38"/>
      <c r="C369" s="38"/>
      <c r="D369" s="38"/>
      <c r="E369" s="38"/>
      <c r="F369" s="38"/>
      <c r="G369" s="38"/>
      <c r="H369" s="38"/>
      <c r="I369" s="38"/>
      <c r="J369" s="38"/>
      <c r="K369" s="38"/>
      <c r="L369" s="38"/>
      <c r="M369" s="38"/>
      <c r="N369" s="38"/>
      <c r="O369" s="38"/>
      <c r="P369" s="38"/>
      <c r="Q369" s="38"/>
      <c r="R369" s="38"/>
      <c r="S369" s="38"/>
      <c r="T369" s="38"/>
      <c r="U369" s="38"/>
      <c r="V369" s="38"/>
      <c r="W369" s="38"/>
      <c r="X369" s="38"/>
      <c r="Y369" s="38"/>
      <c r="Z369" s="38"/>
    </row>
    <row r="370" spans="1:26" ht="14.25" customHeight="1" x14ac:dyDescent="0.25">
      <c r="A370" s="38"/>
      <c r="B370" s="38"/>
      <c r="C370" s="38"/>
      <c r="D370" s="38"/>
      <c r="E370" s="38"/>
      <c r="F370" s="38"/>
      <c r="G370" s="38"/>
      <c r="H370" s="38"/>
      <c r="I370" s="38"/>
      <c r="J370" s="38"/>
      <c r="K370" s="38"/>
      <c r="L370" s="38"/>
      <c r="M370" s="38"/>
      <c r="N370" s="38"/>
      <c r="O370" s="38"/>
      <c r="P370" s="38"/>
      <c r="Q370" s="38"/>
      <c r="R370" s="38"/>
      <c r="S370" s="38"/>
      <c r="T370" s="38"/>
      <c r="U370" s="38"/>
      <c r="V370" s="38"/>
      <c r="W370" s="38"/>
      <c r="X370" s="38"/>
      <c r="Y370" s="38"/>
      <c r="Z370" s="38"/>
    </row>
    <row r="371" spans="1:26" ht="14.25" customHeight="1" x14ac:dyDescent="0.25">
      <c r="A371" s="38"/>
      <c r="B371" s="38"/>
      <c r="C371" s="38"/>
      <c r="D371" s="38"/>
      <c r="E371" s="38"/>
      <c r="F371" s="38"/>
      <c r="G371" s="38"/>
      <c r="H371" s="38"/>
      <c r="I371" s="38"/>
      <c r="J371" s="38"/>
      <c r="K371" s="38"/>
      <c r="L371" s="38"/>
      <c r="M371" s="38"/>
      <c r="N371" s="38"/>
      <c r="O371" s="38"/>
      <c r="P371" s="38"/>
      <c r="Q371" s="38"/>
      <c r="R371" s="38"/>
      <c r="S371" s="38"/>
      <c r="T371" s="38"/>
      <c r="U371" s="38"/>
      <c r="V371" s="38"/>
      <c r="W371" s="38"/>
      <c r="X371" s="38"/>
      <c r="Y371" s="38"/>
      <c r="Z371" s="38"/>
    </row>
    <row r="372" spans="1:26" ht="14.25" customHeight="1" x14ac:dyDescent="0.25">
      <c r="A372" s="38"/>
      <c r="B372" s="38"/>
      <c r="C372" s="38"/>
      <c r="D372" s="38"/>
      <c r="E372" s="38"/>
      <c r="F372" s="38"/>
      <c r="G372" s="38"/>
      <c r="H372" s="38"/>
      <c r="I372" s="38"/>
      <c r="J372" s="38"/>
      <c r="K372" s="38"/>
      <c r="L372" s="38"/>
      <c r="M372" s="38"/>
      <c r="N372" s="38"/>
      <c r="O372" s="38"/>
      <c r="P372" s="38"/>
      <c r="Q372" s="38"/>
      <c r="R372" s="38"/>
      <c r="S372" s="38"/>
      <c r="T372" s="38"/>
      <c r="U372" s="38"/>
      <c r="V372" s="38"/>
      <c r="W372" s="38"/>
      <c r="X372" s="38"/>
      <c r="Y372" s="38"/>
      <c r="Z372" s="38"/>
    </row>
    <row r="373" spans="1:26" ht="14.25" customHeight="1" x14ac:dyDescent="0.25">
      <c r="A373" s="38"/>
      <c r="B373" s="38"/>
      <c r="C373" s="38"/>
      <c r="D373" s="38"/>
      <c r="E373" s="38"/>
      <c r="F373" s="38"/>
      <c r="G373" s="38"/>
      <c r="H373" s="38"/>
      <c r="I373" s="38"/>
      <c r="J373" s="38"/>
      <c r="K373" s="38"/>
      <c r="L373" s="38"/>
      <c r="M373" s="38"/>
      <c r="N373" s="38"/>
      <c r="O373" s="38"/>
      <c r="P373" s="38"/>
      <c r="Q373" s="38"/>
      <c r="R373" s="38"/>
      <c r="S373" s="38"/>
      <c r="T373" s="38"/>
      <c r="U373" s="38"/>
      <c r="V373" s="38"/>
      <c r="W373" s="38"/>
      <c r="X373" s="38"/>
      <c r="Y373" s="38"/>
      <c r="Z373" s="38"/>
    </row>
    <row r="374" spans="1:26" ht="14.25" customHeight="1" x14ac:dyDescent="0.25">
      <c r="A374" s="38"/>
      <c r="B374" s="38"/>
      <c r="C374" s="38"/>
      <c r="D374" s="38"/>
      <c r="E374" s="38"/>
      <c r="F374" s="38"/>
      <c r="G374" s="38"/>
      <c r="H374" s="38"/>
      <c r="I374" s="38"/>
      <c r="J374" s="38"/>
      <c r="K374" s="38"/>
      <c r="L374" s="38"/>
      <c r="M374" s="38"/>
      <c r="N374" s="38"/>
      <c r="O374" s="38"/>
      <c r="P374" s="38"/>
      <c r="Q374" s="38"/>
      <c r="R374" s="38"/>
      <c r="S374" s="38"/>
      <c r="T374" s="38"/>
      <c r="U374" s="38"/>
      <c r="V374" s="38"/>
      <c r="W374" s="38"/>
      <c r="X374" s="38"/>
      <c r="Y374" s="38"/>
      <c r="Z374" s="38"/>
    </row>
    <row r="375" spans="1:26" ht="14.25" customHeight="1" x14ac:dyDescent="0.25">
      <c r="A375" s="38"/>
      <c r="B375" s="38"/>
      <c r="C375" s="38"/>
      <c r="D375" s="38"/>
      <c r="E375" s="38"/>
      <c r="F375" s="38"/>
      <c r="G375" s="38"/>
      <c r="H375" s="38"/>
      <c r="I375" s="38"/>
      <c r="J375" s="38"/>
      <c r="K375" s="38"/>
      <c r="L375" s="38"/>
      <c r="M375" s="38"/>
      <c r="N375" s="38"/>
      <c r="O375" s="38"/>
      <c r="P375" s="38"/>
      <c r="Q375" s="38"/>
      <c r="R375" s="38"/>
      <c r="S375" s="38"/>
      <c r="T375" s="38"/>
      <c r="U375" s="38"/>
      <c r="V375" s="38"/>
      <c r="W375" s="38"/>
      <c r="X375" s="38"/>
      <c r="Y375" s="38"/>
      <c r="Z375" s="38"/>
    </row>
    <row r="376" spans="1:26" ht="14.25" customHeight="1" x14ac:dyDescent="0.25">
      <c r="A376" s="38"/>
      <c r="B376" s="38"/>
      <c r="C376" s="38"/>
      <c r="D376" s="38"/>
      <c r="E376" s="38"/>
      <c r="F376" s="38"/>
      <c r="G376" s="38"/>
      <c r="H376" s="38"/>
      <c r="I376" s="38"/>
      <c r="J376" s="38"/>
      <c r="K376" s="38"/>
      <c r="L376" s="38"/>
      <c r="M376" s="38"/>
      <c r="N376" s="38"/>
      <c r="O376" s="38"/>
      <c r="P376" s="38"/>
      <c r="Q376" s="38"/>
      <c r="R376" s="38"/>
      <c r="S376" s="38"/>
      <c r="T376" s="38"/>
      <c r="U376" s="38"/>
      <c r="V376" s="38"/>
      <c r="W376" s="38"/>
      <c r="X376" s="38"/>
      <c r="Y376" s="38"/>
      <c r="Z376" s="38"/>
    </row>
    <row r="377" spans="1:26" ht="14.25" customHeight="1" x14ac:dyDescent="0.25">
      <c r="A377" s="38"/>
      <c r="B377" s="38"/>
      <c r="C377" s="38"/>
      <c r="D377" s="38"/>
      <c r="E377" s="38"/>
      <c r="F377" s="38"/>
      <c r="G377" s="38"/>
      <c r="H377" s="38"/>
      <c r="I377" s="38"/>
      <c r="J377" s="38"/>
      <c r="K377" s="38"/>
      <c r="L377" s="38"/>
      <c r="M377" s="38"/>
      <c r="N377" s="38"/>
      <c r="O377" s="38"/>
      <c r="P377" s="38"/>
      <c r="Q377" s="38"/>
      <c r="R377" s="38"/>
      <c r="S377" s="38"/>
      <c r="T377" s="38"/>
      <c r="U377" s="38"/>
      <c r="V377" s="38"/>
      <c r="W377" s="38"/>
      <c r="X377" s="38"/>
      <c r="Y377" s="38"/>
      <c r="Z377" s="38"/>
    </row>
    <row r="378" spans="1:26" ht="14.25" customHeight="1" x14ac:dyDescent="0.25">
      <c r="A378" s="38"/>
      <c r="B378" s="38"/>
      <c r="C378" s="38"/>
      <c r="D378" s="38"/>
      <c r="E378" s="38"/>
      <c r="F378" s="38"/>
      <c r="G378" s="38"/>
      <c r="H378" s="38"/>
      <c r="I378" s="38"/>
      <c r="J378" s="38"/>
      <c r="K378" s="38"/>
      <c r="L378" s="38"/>
      <c r="M378" s="38"/>
      <c r="N378" s="38"/>
      <c r="O378" s="38"/>
      <c r="P378" s="38"/>
      <c r="Q378" s="38"/>
      <c r="R378" s="38"/>
      <c r="S378" s="38"/>
      <c r="T378" s="38"/>
      <c r="U378" s="38"/>
      <c r="V378" s="38"/>
      <c r="W378" s="38"/>
      <c r="X378" s="38"/>
      <c r="Y378" s="38"/>
      <c r="Z378" s="38"/>
    </row>
    <row r="379" spans="1:26" ht="14.25" customHeight="1" x14ac:dyDescent="0.25">
      <c r="A379" s="38"/>
      <c r="B379" s="38"/>
      <c r="C379" s="38"/>
      <c r="D379" s="38"/>
      <c r="E379" s="38"/>
      <c r="F379" s="38"/>
      <c r="G379" s="38"/>
      <c r="H379" s="38"/>
      <c r="I379" s="38"/>
      <c r="J379" s="38"/>
      <c r="K379" s="38"/>
      <c r="L379" s="38"/>
      <c r="M379" s="38"/>
      <c r="N379" s="38"/>
      <c r="O379" s="38"/>
      <c r="P379" s="38"/>
      <c r="Q379" s="38"/>
      <c r="R379" s="38"/>
      <c r="S379" s="38"/>
      <c r="T379" s="38"/>
      <c r="U379" s="38"/>
      <c r="V379" s="38"/>
      <c r="W379" s="38"/>
      <c r="X379" s="38"/>
      <c r="Y379" s="38"/>
      <c r="Z379" s="38"/>
    </row>
    <row r="380" spans="1:26" ht="14.25" customHeight="1" x14ac:dyDescent="0.25">
      <c r="A380" s="38"/>
      <c r="B380" s="38"/>
      <c r="C380" s="38"/>
      <c r="D380" s="38"/>
      <c r="E380" s="38"/>
      <c r="F380" s="38"/>
      <c r="G380" s="38"/>
      <c r="H380" s="38"/>
      <c r="I380" s="38"/>
      <c r="J380" s="38"/>
      <c r="K380" s="38"/>
      <c r="L380" s="38"/>
      <c r="M380" s="38"/>
      <c r="N380" s="38"/>
      <c r="O380" s="38"/>
      <c r="P380" s="38"/>
      <c r="Q380" s="38"/>
      <c r="R380" s="38"/>
      <c r="S380" s="38"/>
      <c r="T380" s="38"/>
      <c r="U380" s="38"/>
      <c r="V380" s="38"/>
      <c r="W380" s="38"/>
      <c r="X380" s="38"/>
      <c r="Y380" s="38"/>
      <c r="Z380" s="38"/>
    </row>
    <row r="381" spans="1:26" ht="14.25" customHeight="1" x14ac:dyDescent="0.25">
      <c r="A381" s="38"/>
      <c r="B381" s="38"/>
      <c r="C381" s="38"/>
      <c r="D381" s="38"/>
      <c r="E381" s="38"/>
      <c r="F381" s="38"/>
      <c r="G381" s="38"/>
      <c r="H381" s="38"/>
      <c r="I381" s="38"/>
      <c r="J381" s="38"/>
      <c r="K381" s="38"/>
      <c r="L381" s="38"/>
      <c r="M381" s="38"/>
      <c r="N381" s="38"/>
      <c r="O381" s="38"/>
      <c r="P381" s="38"/>
      <c r="Q381" s="38"/>
      <c r="R381" s="38"/>
      <c r="S381" s="38"/>
      <c r="T381" s="38"/>
      <c r="U381" s="38"/>
      <c r="V381" s="38"/>
      <c r="W381" s="38"/>
      <c r="X381" s="38"/>
      <c r="Y381" s="38"/>
      <c r="Z381" s="38"/>
    </row>
    <row r="382" spans="1:26" ht="14.25" customHeight="1" x14ac:dyDescent="0.25">
      <c r="A382" s="38"/>
      <c r="B382" s="38"/>
      <c r="C382" s="38"/>
      <c r="D382" s="38"/>
      <c r="E382" s="38"/>
      <c r="F382" s="38"/>
      <c r="G382" s="38"/>
      <c r="H382" s="38"/>
      <c r="I382" s="38"/>
      <c r="J382" s="38"/>
      <c r="K382" s="38"/>
      <c r="L382" s="38"/>
      <c r="M382" s="38"/>
      <c r="N382" s="38"/>
      <c r="O382" s="38"/>
      <c r="P382" s="38"/>
      <c r="Q382" s="38"/>
      <c r="R382" s="38"/>
      <c r="S382" s="38"/>
      <c r="T382" s="38"/>
      <c r="U382" s="38"/>
      <c r="V382" s="38"/>
      <c r="W382" s="38"/>
      <c r="X382" s="38"/>
      <c r="Y382" s="38"/>
      <c r="Z382" s="38"/>
    </row>
    <row r="383" spans="1:26" ht="14.25" customHeight="1" x14ac:dyDescent="0.25">
      <c r="A383" s="38"/>
      <c r="B383" s="38"/>
      <c r="C383" s="38"/>
      <c r="D383" s="38"/>
      <c r="E383" s="38"/>
      <c r="F383" s="38"/>
      <c r="G383" s="38"/>
      <c r="H383" s="38"/>
      <c r="I383" s="38"/>
      <c r="J383" s="38"/>
      <c r="K383" s="38"/>
      <c r="L383" s="38"/>
      <c r="M383" s="38"/>
      <c r="N383" s="38"/>
      <c r="O383" s="38"/>
      <c r="P383" s="38"/>
      <c r="Q383" s="38"/>
      <c r="R383" s="38"/>
      <c r="S383" s="38"/>
      <c r="T383" s="38"/>
      <c r="U383" s="38"/>
      <c r="V383" s="38"/>
      <c r="W383" s="38"/>
      <c r="X383" s="38"/>
      <c r="Y383" s="38"/>
      <c r="Z383" s="38"/>
    </row>
    <row r="384" spans="1:26" ht="14.25" customHeight="1" x14ac:dyDescent="0.25">
      <c r="A384" s="38"/>
      <c r="B384" s="38"/>
      <c r="C384" s="38"/>
      <c r="D384" s="38"/>
      <c r="E384" s="38"/>
      <c r="F384" s="38"/>
      <c r="G384" s="38"/>
      <c r="H384" s="38"/>
      <c r="I384" s="38"/>
      <c r="J384" s="38"/>
      <c r="K384" s="38"/>
      <c r="L384" s="38"/>
      <c r="M384" s="38"/>
      <c r="N384" s="38"/>
      <c r="O384" s="38"/>
      <c r="P384" s="38"/>
      <c r="Q384" s="38"/>
      <c r="R384" s="38"/>
      <c r="S384" s="38"/>
      <c r="T384" s="38"/>
      <c r="U384" s="38"/>
      <c r="V384" s="38"/>
      <c r="W384" s="38"/>
      <c r="X384" s="38"/>
      <c r="Y384" s="38"/>
      <c r="Z384" s="38"/>
    </row>
    <row r="385" spans="1:26" ht="14.25" customHeight="1" x14ac:dyDescent="0.25">
      <c r="A385" s="38"/>
      <c r="B385" s="38"/>
      <c r="C385" s="38"/>
      <c r="D385" s="38"/>
      <c r="E385" s="38"/>
      <c r="F385" s="38"/>
      <c r="G385" s="38"/>
      <c r="H385" s="38"/>
      <c r="I385" s="38"/>
      <c r="J385" s="38"/>
      <c r="K385" s="38"/>
      <c r="L385" s="38"/>
      <c r="M385" s="38"/>
      <c r="N385" s="38"/>
      <c r="O385" s="38"/>
      <c r="P385" s="38"/>
      <c r="Q385" s="38"/>
      <c r="R385" s="38"/>
      <c r="S385" s="38"/>
      <c r="T385" s="38"/>
      <c r="U385" s="38"/>
      <c r="V385" s="38"/>
      <c r="W385" s="38"/>
      <c r="X385" s="38"/>
      <c r="Y385" s="38"/>
      <c r="Z385" s="38"/>
    </row>
    <row r="386" spans="1:26" ht="14.25" customHeight="1" x14ac:dyDescent="0.25">
      <c r="A386" s="38"/>
      <c r="B386" s="38"/>
      <c r="C386" s="38"/>
      <c r="D386" s="38"/>
      <c r="E386" s="38"/>
      <c r="F386" s="38"/>
      <c r="G386" s="38"/>
      <c r="H386" s="38"/>
      <c r="I386" s="38"/>
      <c r="J386" s="38"/>
      <c r="K386" s="38"/>
      <c r="L386" s="38"/>
      <c r="M386" s="38"/>
      <c r="N386" s="38"/>
      <c r="O386" s="38"/>
      <c r="P386" s="38"/>
      <c r="Q386" s="38"/>
      <c r="R386" s="38"/>
      <c r="S386" s="38"/>
      <c r="T386" s="38"/>
      <c r="U386" s="38"/>
      <c r="V386" s="38"/>
      <c r="W386" s="38"/>
      <c r="X386" s="38"/>
      <c r="Y386" s="38"/>
      <c r="Z386" s="38"/>
    </row>
    <row r="387" spans="1:26" ht="14.25" customHeight="1" x14ac:dyDescent="0.25">
      <c r="A387" s="38"/>
      <c r="B387" s="38"/>
      <c r="C387" s="38"/>
      <c r="D387" s="38"/>
      <c r="E387" s="38"/>
      <c r="F387" s="38"/>
      <c r="G387" s="38"/>
      <c r="H387" s="38"/>
      <c r="I387" s="38"/>
      <c r="J387" s="38"/>
      <c r="K387" s="38"/>
      <c r="L387" s="38"/>
      <c r="M387" s="38"/>
      <c r="N387" s="38"/>
      <c r="O387" s="38"/>
      <c r="P387" s="38"/>
      <c r="Q387" s="38"/>
      <c r="R387" s="38"/>
      <c r="S387" s="38"/>
      <c r="T387" s="38"/>
      <c r="U387" s="38"/>
      <c r="V387" s="38"/>
      <c r="W387" s="38"/>
      <c r="X387" s="38"/>
      <c r="Y387" s="38"/>
      <c r="Z387" s="38"/>
    </row>
    <row r="388" spans="1:26" ht="14.25" customHeight="1" x14ac:dyDescent="0.25">
      <c r="A388" s="38"/>
      <c r="B388" s="38"/>
      <c r="C388" s="38"/>
      <c r="D388" s="38"/>
      <c r="E388" s="38"/>
      <c r="F388" s="38"/>
      <c r="G388" s="38"/>
      <c r="H388" s="38"/>
      <c r="I388" s="38"/>
      <c r="J388" s="38"/>
      <c r="K388" s="38"/>
      <c r="L388" s="38"/>
      <c r="M388" s="38"/>
      <c r="N388" s="38"/>
      <c r="O388" s="38"/>
      <c r="P388" s="38"/>
      <c r="Q388" s="38"/>
      <c r="R388" s="38"/>
      <c r="S388" s="38"/>
      <c r="T388" s="38"/>
      <c r="U388" s="38"/>
      <c r="V388" s="38"/>
      <c r="W388" s="38"/>
      <c r="X388" s="38"/>
      <c r="Y388" s="38"/>
      <c r="Z388" s="38"/>
    </row>
    <row r="389" spans="1:26" ht="14.25" customHeight="1" x14ac:dyDescent="0.25">
      <c r="A389" s="38"/>
      <c r="B389" s="38"/>
      <c r="C389" s="38"/>
      <c r="D389" s="38"/>
      <c r="E389" s="38"/>
      <c r="F389" s="38"/>
      <c r="G389" s="38"/>
      <c r="H389" s="38"/>
      <c r="I389" s="38"/>
      <c r="J389" s="38"/>
      <c r="K389" s="38"/>
      <c r="L389" s="38"/>
      <c r="M389" s="38"/>
      <c r="N389" s="38"/>
      <c r="O389" s="38"/>
      <c r="P389" s="38"/>
      <c r="Q389" s="38"/>
      <c r="R389" s="38"/>
      <c r="S389" s="38"/>
      <c r="T389" s="38"/>
      <c r="U389" s="38"/>
      <c r="V389" s="38"/>
      <c r="W389" s="38"/>
      <c r="X389" s="38"/>
      <c r="Y389" s="38"/>
      <c r="Z389" s="38"/>
    </row>
    <row r="390" spans="1:26" ht="14.25" customHeight="1" x14ac:dyDescent="0.25">
      <c r="A390" s="38"/>
      <c r="B390" s="38"/>
      <c r="C390" s="38"/>
      <c r="D390" s="38"/>
      <c r="E390" s="38"/>
      <c r="F390" s="38"/>
      <c r="G390" s="38"/>
      <c r="H390" s="38"/>
      <c r="I390" s="38"/>
      <c r="J390" s="38"/>
      <c r="K390" s="38"/>
      <c r="L390" s="38"/>
      <c r="M390" s="38"/>
      <c r="N390" s="38"/>
      <c r="O390" s="38"/>
      <c r="P390" s="38"/>
      <c r="Q390" s="38"/>
      <c r="R390" s="38"/>
      <c r="S390" s="38"/>
      <c r="T390" s="38"/>
      <c r="U390" s="38"/>
      <c r="V390" s="38"/>
      <c r="W390" s="38"/>
      <c r="X390" s="38"/>
      <c r="Y390" s="38"/>
      <c r="Z390" s="38"/>
    </row>
    <row r="391" spans="1:26" ht="14.25" customHeight="1" x14ac:dyDescent="0.25">
      <c r="A391" s="38"/>
      <c r="B391" s="38"/>
      <c r="C391" s="38"/>
      <c r="D391" s="38"/>
      <c r="E391" s="38"/>
      <c r="F391" s="38"/>
      <c r="G391" s="38"/>
      <c r="H391" s="38"/>
      <c r="I391" s="38"/>
      <c r="J391" s="38"/>
      <c r="K391" s="38"/>
      <c r="L391" s="38"/>
      <c r="M391" s="38"/>
      <c r="N391" s="38"/>
      <c r="O391" s="38"/>
      <c r="P391" s="38"/>
      <c r="Q391" s="38"/>
      <c r="R391" s="38"/>
      <c r="S391" s="38"/>
      <c r="T391" s="38"/>
      <c r="U391" s="38"/>
      <c r="V391" s="38"/>
      <c r="W391" s="38"/>
      <c r="X391" s="38"/>
      <c r="Y391" s="38"/>
      <c r="Z391" s="38"/>
    </row>
    <row r="392" spans="1:26" ht="14.25" customHeight="1" x14ac:dyDescent="0.25">
      <c r="A392" s="38"/>
      <c r="B392" s="38"/>
      <c r="C392" s="38"/>
      <c r="D392" s="38"/>
      <c r="E392" s="38"/>
      <c r="F392" s="38"/>
      <c r="G392" s="38"/>
      <c r="H392" s="38"/>
      <c r="I392" s="38"/>
      <c r="J392" s="38"/>
      <c r="K392" s="38"/>
      <c r="L392" s="38"/>
      <c r="M392" s="38"/>
      <c r="N392" s="38"/>
      <c r="O392" s="38"/>
      <c r="P392" s="38"/>
      <c r="Q392" s="38"/>
      <c r="R392" s="38"/>
      <c r="S392" s="38"/>
      <c r="T392" s="38"/>
      <c r="U392" s="38"/>
      <c r="V392" s="38"/>
      <c r="W392" s="38"/>
      <c r="X392" s="38"/>
      <c r="Y392" s="38"/>
      <c r="Z392" s="38"/>
    </row>
    <row r="393" spans="1:26" ht="14.25" customHeight="1" x14ac:dyDescent="0.25">
      <c r="A393" s="38"/>
      <c r="B393" s="38"/>
      <c r="C393" s="38"/>
      <c r="D393" s="38"/>
      <c r="E393" s="38"/>
      <c r="F393" s="38"/>
      <c r="G393" s="38"/>
      <c r="H393" s="38"/>
      <c r="I393" s="38"/>
      <c r="J393" s="38"/>
      <c r="K393" s="38"/>
      <c r="L393" s="38"/>
      <c r="M393" s="38"/>
      <c r="N393" s="38"/>
      <c r="O393" s="38"/>
      <c r="P393" s="38"/>
      <c r="Q393" s="38"/>
      <c r="R393" s="38"/>
      <c r="S393" s="38"/>
      <c r="T393" s="38"/>
      <c r="U393" s="38"/>
      <c r="V393" s="38"/>
      <c r="W393" s="38"/>
      <c r="X393" s="38"/>
      <c r="Y393" s="38"/>
      <c r="Z393" s="38"/>
    </row>
    <row r="394" spans="1:26" ht="14.25" customHeight="1" x14ac:dyDescent="0.25">
      <c r="A394" s="38"/>
      <c r="B394" s="38"/>
      <c r="C394" s="38"/>
      <c r="D394" s="38"/>
      <c r="E394" s="38"/>
      <c r="F394" s="38"/>
      <c r="G394" s="38"/>
      <c r="H394" s="38"/>
      <c r="I394" s="38"/>
      <c r="J394" s="38"/>
      <c r="K394" s="38"/>
      <c r="L394" s="38"/>
      <c r="M394" s="38"/>
      <c r="N394" s="38"/>
      <c r="O394" s="38"/>
      <c r="P394" s="38"/>
      <c r="Q394" s="38"/>
      <c r="R394" s="38"/>
      <c r="S394" s="38"/>
      <c r="T394" s="38"/>
      <c r="U394" s="38"/>
      <c r="V394" s="38"/>
      <c r="W394" s="38"/>
      <c r="X394" s="38"/>
      <c r="Y394" s="38"/>
      <c r="Z394" s="38"/>
    </row>
    <row r="395" spans="1:26" ht="14.25" customHeight="1" x14ac:dyDescent="0.25">
      <c r="A395" s="38"/>
      <c r="B395" s="38"/>
      <c r="C395" s="38"/>
      <c r="D395" s="38"/>
      <c r="E395" s="38"/>
      <c r="F395" s="38"/>
      <c r="G395" s="38"/>
      <c r="H395" s="38"/>
      <c r="I395" s="38"/>
      <c r="J395" s="38"/>
      <c r="K395" s="38"/>
      <c r="L395" s="38"/>
      <c r="M395" s="38"/>
      <c r="N395" s="38"/>
      <c r="O395" s="38"/>
      <c r="P395" s="38"/>
      <c r="Q395" s="38"/>
      <c r="R395" s="38"/>
      <c r="S395" s="38"/>
      <c r="T395" s="38"/>
      <c r="U395" s="38"/>
      <c r="V395" s="38"/>
      <c r="W395" s="38"/>
      <c r="X395" s="38"/>
      <c r="Y395" s="38"/>
      <c r="Z395" s="38"/>
    </row>
    <row r="396" spans="1:26" ht="14.25" customHeight="1" x14ac:dyDescent="0.25">
      <c r="A396" s="38"/>
      <c r="B396" s="38"/>
      <c r="C396" s="38"/>
      <c r="D396" s="38"/>
      <c r="E396" s="38"/>
      <c r="F396" s="38"/>
      <c r="G396" s="38"/>
      <c r="H396" s="38"/>
      <c r="I396" s="38"/>
      <c r="J396" s="38"/>
      <c r="K396" s="38"/>
      <c r="L396" s="38"/>
      <c r="M396" s="38"/>
      <c r="N396" s="38"/>
      <c r="O396" s="38"/>
      <c r="P396" s="38"/>
      <c r="Q396" s="38"/>
      <c r="R396" s="38"/>
      <c r="S396" s="38"/>
      <c r="T396" s="38"/>
      <c r="U396" s="38"/>
      <c r="V396" s="38"/>
      <c r="W396" s="38"/>
      <c r="X396" s="38"/>
      <c r="Y396" s="38"/>
      <c r="Z396" s="38"/>
    </row>
    <row r="397" spans="1:26" ht="14.25" customHeight="1" x14ac:dyDescent="0.25">
      <c r="A397" s="38"/>
      <c r="B397" s="38"/>
      <c r="C397" s="38"/>
      <c r="D397" s="38"/>
      <c r="E397" s="38"/>
      <c r="F397" s="38"/>
      <c r="G397" s="38"/>
      <c r="H397" s="38"/>
      <c r="I397" s="38"/>
      <c r="J397" s="38"/>
      <c r="K397" s="38"/>
      <c r="L397" s="38"/>
      <c r="M397" s="38"/>
      <c r="N397" s="38"/>
      <c r="O397" s="38"/>
      <c r="P397" s="38"/>
      <c r="Q397" s="38"/>
      <c r="R397" s="38"/>
      <c r="S397" s="38"/>
      <c r="T397" s="38"/>
      <c r="U397" s="38"/>
      <c r="V397" s="38"/>
      <c r="W397" s="38"/>
      <c r="X397" s="38"/>
      <c r="Y397" s="38"/>
      <c r="Z397" s="38"/>
    </row>
    <row r="398" spans="1:26" ht="14.25" customHeight="1" x14ac:dyDescent="0.25">
      <c r="A398" s="38"/>
      <c r="B398" s="38"/>
      <c r="C398" s="38"/>
      <c r="D398" s="38"/>
      <c r="E398" s="38"/>
      <c r="F398" s="38"/>
      <c r="G398" s="38"/>
      <c r="H398" s="38"/>
      <c r="I398" s="38"/>
      <c r="J398" s="38"/>
      <c r="K398" s="38"/>
      <c r="L398" s="38"/>
      <c r="M398" s="38"/>
      <c r="N398" s="38"/>
      <c r="O398" s="38"/>
      <c r="P398" s="38"/>
      <c r="Q398" s="38"/>
      <c r="R398" s="38"/>
      <c r="S398" s="38"/>
      <c r="T398" s="38"/>
      <c r="U398" s="38"/>
      <c r="V398" s="38"/>
      <c r="W398" s="38"/>
      <c r="X398" s="38"/>
      <c r="Y398" s="38"/>
      <c r="Z398" s="38"/>
    </row>
    <row r="399" spans="1:26" ht="14.25" customHeight="1" x14ac:dyDescent="0.25">
      <c r="A399" s="38"/>
      <c r="B399" s="38"/>
      <c r="C399" s="38"/>
      <c r="D399" s="38"/>
      <c r="E399" s="38"/>
      <c r="F399" s="38"/>
      <c r="G399" s="38"/>
      <c r="H399" s="38"/>
      <c r="I399" s="38"/>
      <c r="J399" s="38"/>
      <c r="K399" s="38"/>
      <c r="L399" s="38"/>
      <c r="M399" s="38"/>
      <c r="N399" s="38"/>
      <c r="O399" s="38"/>
      <c r="P399" s="38"/>
      <c r="Q399" s="38"/>
      <c r="R399" s="38"/>
      <c r="S399" s="38"/>
      <c r="T399" s="38"/>
      <c r="U399" s="38"/>
      <c r="V399" s="38"/>
      <c r="W399" s="38"/>
      <c r="X399" s="38"/>
      <c r="Y399" s="38"/>
      <c r="Z399" s="38"/>
    </row>
    <row r="400" spans="1:26" ht="14.25" customHeight="1" x14ac:dyDescent="0.25">
      <c r="A400" s="38"/>
      <c r="B400" s="38"/>
      <c r="C400" s="38"/>
      <c r="D400" s="38"/>
      <c r="E400" s="38"/>
      <c r="F400" s="38"/>
      <c r="G400" s="38"/>
      <c r="H400" s="38"/>
      <c r="I400" s="38"/>
      <c r="J400" s="38"/>
      <c r="K400" s="38"/>
      <c r="L400" s="38"/>
      <c r="M400" s="38"/>
      <c r="N400" s="38"/>
      <c r="O400" s="38"/>
      <c r="P400" s="38"/>
      <c r="Q400" s="38"/>
      <c r="R400" s="38"/>
      <c r="S400" s="38"/>
      <c r="T400" s="38"/>
      <c r="U400" s="38"/>
      <c r="V400" s="38"/>
      <c r="W400" s="38"/>
      <c r="X400" s="38"/>
      <c r="Y400" s="38"/>
      <c r="Z400" s="38"/>
    </row>
    <row r="401" spans="1:26" ht="14.25" customHeight="1" x14ac:dyDescent="0.25">
      <c r="A401" s="38"/>
      <c r="B401" s="38"/>
      <c r="C401" s="38"/>
      <c r="D401" s="38"/>
      <c r="E401" s="38"/>
      <c r="F401" s="38"/>
      <c r="G401" s="38"/>
      <c r="H401" s="38"/>
      <c r="I401" s="38"/>
      <c r="J401" s="38"/>
      <c r="K401" s="38"/>
      <c r="L401" s="38"/>
      <c r="M401" s="38"/>
      <c r="N401" s="38"/>
      <c r="O401" s="38"/>
      <c r="P401" s="38"/>
      <c r="Q401" s="38"/>
      <c r="R401" s="38"/>
      <c r="S401" s="38"/>
      <c r="T401" s="38"/>
      <c r="U401" s="38"/>
      <c r="V401" s="38"/>
      <c r="W401" s="38"/>
      <c r="X401" s="38"/>
      <c r="Y401" s="38"/>
      <c r="Z401" s="38"/>
    </row>
    <row r="402" spans="1:26" ht="14.25" customHeight="1" x14ac:dyDescent="0.25">
      <c r="A402" s="38"/>
      <c r="B402" s="38"/>
      <c r="C402" s="38"/>
      <c r="D402" s="38"/>
      <c r="E402" s="38"/>
      <c r="F402" s="38"/>
      <c r="G402" s="38"/>
      <c r="H402" s="38"/>
      <c r="I402" s="38"/>
      <c r="J402" s="38"/>
      <c r="K402" s="38"/>
      <c r="L402" s="38"/>
      <c r="M402" s="38"/>
      <c r="N402" s="38"/>
      <c r="O402" s="38"/>
      <c r="P402" s="38"/>
      <c r="Q402" s="38"/>
      <c r="R402" s="38"/>
      <c r="S402" s="38"/>
      <c r="T402" s="38"/>
      <c r="U402" s="38"/>
      <c r="V402" s="38"/>
      <c r="W402" s="38"/>
      <c r="X402" s="38"/>
      <c r="Y402" s="38"/>
      <c r="Z402" s="38"/>
    </row>
    <row r="403" spans="1:26" ht="14.25" customHeight="1" x14ac:dyDescent="0.25">
      <c r="A403" s="38"/>
      <c r="B403" s="38"/>
      <c r="C403" s="38"/>
      <c r="D403" s="38"/>
      <c r="E403" s="38"/>
      <c r="F403" s="38"/>
      <c r="G403" s="38"/>
      <c r="H403" s="38"/>
      <c r="I403" s="38"/>
      <c r="J403" s="38"/>
      <c r="K403" s="38"/>
      <c r="L403" s="38"/>
      <c r="M403" s="38"/>
      <c r="N403" s="38"/>
      <c r="O403" s="38"/>
      <c r="P403" s="38"/>
      <c r="Q403" s="38"/>
      <c r="R403" s="38"/>
      <c r="S403" s="38"/>
      <c r="T403" s="38"/>
      <c r="U403" s="38"/>
      <c r="V403" s="38"/>
      <c r="W403" s="38"/>
      <c r="X403" s="38"/>
      <c r="Y403" s="38"/>
      <c r="Z403" s="38"/>
    </row>
    <row r="404" spans="1:26" ht="14.25" customHeight="1" x14ac:dyDescent="0.25">
      <c r="A404" s="38"/>
      <c r="B404" s="38"/>
      <c r="C404" s="38"/>
      <c r="D404" s="38"/>
      <c r="E404" s="38"/>
      <c r="F404" s="38"/>
      <c r="G404" s="38"/>
      <c r="H404" s="38"/>
      <c r="I404" s="38"/>
      <c r="J404" s="38"/>
      <c r="K404" s="38"/>
      <c r="L404" s="38"/>
      <c r="M404" s="38"/>
      <c r="N404" s="38"/>
      <c r="O404" s="38"/>
      <c r="P404" s="38"/>
      <c r="Q404" s="38"/>
      <c r="R404" s="38"/>
      <c r="S404" s="38"/>
      <c r="T404" s="38"/>
      <c r="U404" s="38"/>
      <c r="V404" s="38"/>
      <c r="W404" s="38"/>
      <c r="X404" s="38"/>
      <c r="Y404" s="38"/>
      <c r="Z404" s="38"/>
    </row>
    <row r="405" spans="1:26" ht="14.25" customHeight="1" x14ac:dyDescent="0.25">
      <c r="A405" s="38"/>
      <c r="B405" s="38"/>
      <c r="C405" s="38"/>
      <c r="D405" s="38"/>
      <c r="E405" s="38"/>
      <c r="F405" s="38"/>
      <c r="G405" s="38"/>
      <c r="H405" s="38"/>
      <c r="I405" s="38"/>
      <c r="J405" s="38"/>
      <c r="K405" s="38"/>
      <c r="L405" s="38"/>
      <c r="M405" s="38"/>
      <c r="N405" s="38"/>
      <c r="O405" s="38"/>
      <c r="P405" s="38"/>
      <c r="Q405" s="38"/>
      <c r="R405" s="38"/>
      <c r="S405" s="38"/>
      <c r="T405" s="38"/>
      <c r="U405" s="38"/>
      <c r="V405" s="38"/>
      <c r="W405" s="38"/>
      <c r="X405" s="38"/>
      <c r="Y405" s="38"/>
      <c r="Z405" s="38"/>
    </row>
    <row r="406" spans="1:26" ht="14.25" customHeight="1" x14ac:dyDescent="0.25">
      <c r="A406" s="38"/>
      <c r="B406" s="38"/>
      <c r="C406" s="38"/>
      <c r="D406" s="38"/>
      <c r="E406" s="38"/>
      <c r="F406" s="38"/>
      <c r="G406" s="38"/>
      <c r="H406" s="38"/>
      <c r="I406" s="38"/>
      <c r="J406" s="38"/>
      <c r="K406" s="38"/>
      <c r="L406" s="38"/>
      <c r="M406" s="38"/>
      <c r="N406" s="38"/>
      <c r="O406" s="38"/>
      <c r="P406" s="38"/>
      <c r="Q406" s="38"/>
      <c r="R406" s="38"/>
      <c r="S406" s="38"/>
      <c r="T406" s="38"/>
      <c r="U406" s="38"/>
      <c r="V406" s="38"/>
      <c r="W406" s="38"/>
      <c r="X406" s="38"/>
      <c r="Y406" s="38"/>
      <c r="Z406" s="38"/>
    </row>
    <row r="407" spans="1:26" ht="14.25" customHeight="1" x14ac:dyDescent="0.25">
      <c r="A407" s="38"/>
      <c r="B407" s="38"/>
      <c r="C407" s="38"/>
      <c r="D407" s="38"/>
      <c r="E407" s="38"/>
      <c r="F407" s="38"/>
      <c r="G407" s="38"/>
      <c r="H407" s="38"/>
      <c r="I407" s="38"/>
      <c r="J407" s="38"/>
      <c r="K407" s="38"/>
      <c r="L407" s="38"/>
      <c r="M407" s="38"/>
      <c r="N407" s="38"/>
      <c r="O407" s="38"/>
      <c r="P407" s="38"/>
      <c r="Q407" s="38"/>
      <c r="R407" s="38"/>
      <c r="S407" s="38"/>
      <c r="T407" s="38"/>
      <c r="U407" s="38"/>
      <c r="V407" s="38"/>
      <c r="W407" s="38"/>
      <c r="X407" s="38"/>
      <c r="Y407" s="38"/>
      <c r="Z407" s="38"/>
    </row>
    <row r="408" spans="1:26" ht="14.25" customHeight="1" x14ac:dyDescent="0.25">
      <c r="A408" s="38"/>
      <c r="B408" s="38"/>
      <c r="C408" s="38"/>
      <c r="D408" s="38"/>
      <c r="E408" s="38"/>
      <c r="F408" s="38"/>
      <c r="G408" s="38"/>
      <c r="H408" s="38"/>
      <c r="I408" s="38"/>
      <c r="J408" s="38"/>
      <c r="K408" s="38"/>
      <c r="L408" s="38"/>
      <c r="M408" s="38"/>
      <c r="N408" s="38"/>
      <c r="O408" s="38"/>
      <c r="P408" s="38"/>
      <c r="Q408" s="38"/>
      <c r="R408" s="38"/>
      <c r="S408" s="38"/>
      <c r="T408" s="38"/>
      <c r="U408" s="38"/>
      <c r="V408" s="38"/>
      <c r="W408" s="38"/>
      <c r="X408" s="38"/>
      <c r="Y408" s="38"/>
      <c r="Z408" s="38"/>
    </row>
    <row r="409" spans="1:26" ht="14.25" customHeight="1" x14ac:dyDescent="0.25">
      <c r="A409" s="38"/>
      <c r="B409" s="38"/>
      <c r="C409" s="38"/>
      <c r="D409" s="38"/>
      <c r="E409" s="38"/>
      <c r="F409" s="38"/>
      <c r="G409" s="38"/>
      <c r="H409" s="38"/>
      <c r="I409" s="38"/>
      <c r="J409" s="38"/>
      <c r="K409" s="38"/>
      <c r="L409" s="38"/>
      <c r="M409" s="38"/>
      <c r="N409" s="38"/>
      <c r="O409" s="38"/>
      <c r="P409" s="38"/>
      <c r="Q409" s="38"/>
      <c r="R409" s="38"/>
      <c r="S409" s="38"/>
      <c r="T409" s="38"/>
      <c r="U409" s="38"/>
      <c r="V409" s="38"/>
      <c r="W409" s="38"/>
      <c r="X409" s="38"/>
      <c r="Y409" s="38"/>
      <c r="Z409" s="38"/>
    </row>
    <row r="410" spans="1:26" ht="14.25" customHeight="1" x14ac:dyDescent="0.25">
      <c r="A410" s="38"/>
      <c r="B410" s="38"/>
      <c r="C410" s="38"/>
      <c r="D410" s="38"/>
      <c r="E410" s="38"/>
      <c r="F410" s="38"/>
      <c r="G410" s="38"/>
      <c r="H410" s="38"/>
      <c r="I410" s="38"/>
      <c r="J410" s="38"/>
      <c r="K410" s="38"/>
      <c r="L410" s="38"/>
      <c r="M410" s="38"/>
      <c r="N410" s="38"/>
      <c r="O410" s="38"/>
      <c r="P410" s="38"/>
      <c r="Q410" s="38"/>
      <c r="R410" s="38"/>
      <c r="S410" s="38"/>
      <c r="T410" s="38"/>
      <c r="U410" s="38"/>
      <c r="V410" s="38"/>
      <c r="W410" s="38"/>
      <c r="X410" s="38"/>
      <c r="Y410" s="38"/>
      <c r="Z410" s="38"/>
    </row>
    <row r="411" spans="1:26" ht="14.25" customHeight="1" x14ac:dyDescent="0.25">
      <c r="A411" s="38"/>
      <c r="B411" s="38"/>
      <c r="C411" s="38"/>
      <c r="D411" s="38"/>
      <c r="E411" s="38"/>
      <c r="F411" s="38"/>
      <c r="G411" s="38"/>
      <c r="H411" s="38"/>
      <c r="I411" s="38"/>
      <c r="J411" s="38"/>
      <c r="K411" s="38"/>
      <c r="L411" s="38"/>
      <c r="M411" s="38"/>
      <c r="N411" s="38"/>
      <c r="O411" s="38"/>
      <c r="P411" s="38"/>
      <c r="Q411" s="38"/>
      <c r="R411" s="38"/>
      <c r="S411" s="38"/>
      <c r="T411" s="38"/>
      <c r="U411" s="38"/>
      <c r="V411" s="38"/>
      <c r="W411" s="38"/>
      <c r="X411" s="38"/>
      <c r="Y411" s="38"/>
      <c r="Z411" s="38"/>
    </row>
    <row r="412" spans="1:26" ht="14.25" customHeight="1" x14ac:dyDescent="0.25">
      <c r="A412" s="38"/>
      <c r="B412" s="38"/>
      <c r="C412" s="38"/>
      <c r="D412" s="38"/>
      <c r="E412" s="38"/>
      <c r="F412" s="38"/>
      <c r="G412" s="38"/>
      <c r="H412" s="38"/>
      <c r="I412" s="38"/>
      <c r="J412" s="38"/>
      <c r="K412" s="38"/>
      <c r="L412" s="38"/>
      <c r="M412" s="38"/>
      <c r="N412" s="38"/>
      <c r="O412" s="38"/>
      <c r="P412" s="38"/>
      <c r="Q412" s="38"/>
      <c r="R412" s="38"/>
      <c r="S412" s="38"/>
      <c r="T412" s="38"/>
      <c r="U412" s="38"/>
      <c r="V412" s="38"/>
      <c r="W412" s="38"/>
      <c r="X412" s="38"/>
      <c r="Y412" s="38"/>
      <c r="Z412" s="38"/>
    </row>
    <row r="413" spans="1:26" ht="14.25" customHeight="1" x14ac:dyDescent="0.25">
      <c r="A413" s="38"/>
      <c r="B413" s="38"/>
      <c r="C413" s="38"/>
      <c r="D413" s="38"/>
      <c r="E413" s="38"/>
      <c r="F413" s="38"/>
      <c r="G413" s="38"/>
      <c r="H413" s="38"/>
      <c r="I413" s="38"/>
      <c r="J413" s="38"/>
      <c r="K413" s="38"/>
      <c r="L413" s="38"/>
      <c r="M413" s="38"/>
      <c r="N413" s="38"/>
      <c r="O413" s="38"/>
      <c r="P413" s="38"/>
      <c r="Q413" s="38"/>
      <c r="R413" s="38"/>
      <c r="S413" s="38"/>
      <c r="T413" s="38"/>
      <c r="U413" s="38"/>
      <c r="V413" s="38"/>
      <c r="W413" s="38"/>
      <c r="X413" s="38"/>
      <c r="Y413" s="38"/>
      <c r="Z413" s="38"/>
    </row>
    <row r="414" spans="1:26" ht="14.25" customHeight="1" x14ac:dyDescent="0.25">
      <c r="A414" s="38"/>
      <c r="B414" s="38"/>
      <c r="C414" s="38"/>
      <c r="D414" s="38"/>
      <c r="E414" s="38"/>
      <c r="F414" s="38"/>
      <c r="G414" s="38"/>
      <c r="H414" s="38"/>
      <c r="I414" s="38"/>
      <c r="J414" s="38"/>
      <c r="K414" s="38"/>
      <c r="L414" s="38"/>
      <c r="M414" s="38"/>
      <c r="N414" s="38"/>
      <c r="O414" s="38"/>
      <c r="P414" s="38"/>
      <c r="Q414" s="38"/>
      <c r="R414" s="38"/>
      <c r="S414" s="38"/>
      <c r="T414" s="38"/>
      <c r="U414" s="38"/>
      <c r="V414" s="38"/>
      <c r="W414" s="38"/>
      <c r="X414" s="38"/>
      <c r="Y414" s="38"/>
      <c r="Z414" s="38"/>
    </row>
    <row r="415" spans="1:26" ht="14.25" customHeight="1" x14ac:dyDescent="0.25">
      <c r="A415" s="38"/>
      <c r="B415" s="38"/>
      <c r="C415" s="38"/>
      <c r="D415" s="38"/>
      <c r="E415" s="38"/>
      <c r="F415" s="38"/>
      <c r="G415" s="38"/>
      <c r="H415" s="38"/>
      <c r="I415" s="38"/>
      <c r="J415" s="38"/>
      <c r="K415" s="38"/>
      <c r="L415" s="38"/>
      <c r="M415" s="38"/>
      <c r="N415" s="38"/>
      <c r="O415" s="38"/>
      <c r="P415" s="38"/>
      <c r="Q415" s="38"/>
      <c r="R415" s="38"/>
      <c r="S415" s="38"/>
      <c r="T415" s="38"/>
      <c r="U415" s="38"/>
      <c r="V415" s="38"/>
      <c r="W415" s="38"/>
      <c r="X415" s="38"/>
      <c r="Y415" s="38"/>
      <c r="Z415" s="38"/>
    </row>
    <row r="416" spans="1:26" ht="14.25" customHeight="1" x14ac:dyDescent="0.25">
      <c r="A416" s="38"/>
      <c r="B416" s="38"/>
      <c r="C416" s="38"/>
      <c r="D416" s="38"/>
      <c r="E416" s="38"/>
      <c r="F416" s="38"/>
      <c r="G416" s="38"/>
      <c r="H416" s="38"/>
      <c r="I416" s="38"/>
      <c r="J416" s="38"/>
      <c r="K416" s="38"/>
      <c r="L416" s="38"/>
      <c r="M416" s="38"/>
      <c r="N416" s="38"/>
      <c r="O416" s="38"/>
      <c r="P416" s="38"/>
      <c r="Q416" s="38"/>
      <c r="R416" s="38"/>
      <c r="S416" s="38"/>
      <c r="T416" s="38"/>
      <c r="U416" s="38"/>
      <c r="V416" s="38"/>
      <c r="W416" s="38"/>
      <c r="X416" s="38"/>
      <c r="Y416" s="38"/>
      <c r="Z416" s="38"/>
    </row>
    <row r="417" spans="1:26" ht="14.25" customHeight="1" x14ac:dyDescent="0.25">
      <c r="A417" s="38"/>
      <c r="B417" s="38"/>
      <c r="C417" s="38"/>
      <c r="D417" s="38"/>
      <c r="E417" s="38"/>
      <c r="F417" s="38"/>
      <c r="G417" s="38"/>
      <c r="H417" s="38"/>
      <c r="I417" s="38"/>
      <c r="J417" s="38"/>
      <c r="K417" s="38"/>
      <c r="L417" s="38"/>
      <c r="M417" s="38"/>
      <c r="N417" s="38"/>
      <c r="O417" s="38"/>
      <c r="P417" s="38"/>
      <c r="Q417" s="38"/>
      <c r="R417" s="38"/>
      <c r="S417" s="38"/>
      <c r="T417" s="38"/>
      <c r="U417" s="38"/>
      <c r="V417" s="38"/>
      <c r="W417" s="38"/>
      <c r="X417" s="38"/>
      <c r="Y417" s="38"/>
      <c r="Z417" s="38"/>
    </row>
    <row r="418" spans="1:26" ht="14.25" customHeight="1" x14ac:dyDescent="0.25">
      <c r="A418" s="38"/>
      <c r="B418" s="38"/>
      <c r="C418" s="38"/>
      <c r="D418" s="38"/>
      <c r="E418" s="38"/>
      <c r="F418" s="38"/>
      <c r="G418" s="38"/>
      <c r="H418" s="38"/>
      <c r="I418" s="38"/>
      <c r="J418" s="38"/>
      <c r="K418" s="38"/>
      <c r="L418" s="38"/>
      <c r="M418" s="38"/>
      <c r="N418" s="38"/>
      <c r="O418" s="38"/>
      <c r="P418" s="38"/>
      <c r="Q418" s="38"/>
      <c r="R418" s="38"/>
      <c r="S418" s="38"/>
      <c r="T418" s="38"/>
      <c r="U418" s="38"/>
      <c r="V418" s="38"/>
      <c r="W418" s="38"/>
      <c r="X418" s="38"/>
      <c r="Y418" s="38"/>
      <c r="Z418" s="38"/>
    </row>
    <row r="419" spans="1:26" ht="14.25" customHeight="1" x14ac:dyDescent="0.25">
      <c r="A419" s="38"/>
      <c r="B419" s="38"/>
      <c r="C419" s="38"/>
      <c r="D419" s="38"/>
      <c r="E419" s="38"/>
      <c r="F419" s="38"/>
      <c r="G419" s="38"/>
      <c r="H419" s="38"/>
      <c r="I419" s="38"/>
      <c r="J419" s="38"/>
      <c r="K419" s="38"/>
      <c r="L419" s="38"/>
      <c r="M419" s="38"/>
      <c r="N419" s="38"/>
      <c r="O419" s="38"/>
      <c r="P419" s="38"/>
      <c r="Q419" s="38"/>
      <c r="R419" s="38"/>
      <c r="S419" s="38"/>
      <c r="T419" s="38"/>
      <c r="U419" s="38"/>
      <c r="V419" s="38"/>
      <c r="W419" s="38"/>
      <c r="X419" s="38"/>
      <c r="Y419" s="38"/>
      <c r="Z419" s="38"/>
    </row>
    <row r="420" spans="1:26" ht="14.25" customHeight="1" x14ac:dyDescent="0.25">
      <c r="A420" s="38"/>
      <c r="B420" s="38"/>
      <c r="C420" s="38"/>
      <c r="D420" s="38"/>
      <c r="E420" s="38"/>
      <c r="F420" s="38"/>
      <c r="G420" s="38"/>
      <c r="H420" s="38"/>
      <c r="I420" s="38"/>
      <c r="J420" s="38"/>
      <c r="K420" s="38"/>
      <c r="L420" s="38"/>
      <c r="M420" s="38"/>
      <c r="N420" s="38"/>
      <c r="O420" s="38"/>
      <c r="P420" s="38"/>
      <c r="Q420" s="38"/>
      <c r="R420" s="38"/>
      <c r="S420" s="38"/>
      <c r="T420" s="38"/>
      <c r="U420" s="38"/>
      <c r="V420" s="38"/>
      <c r="W420" s="38"/>
      <c r="X420" s="38"/>
      <c r="Y420" s="38"/>
      <c r="Z420" s="38"/>
    </row>
    <row r="421" spans="1:26" ht="14.25" customHeight="1" x14ac:dyDescent="0.25">
      <c r="A421" s="38"/>
      <c r="B421" s="38"/>
      <c r="C421" s="38"/>
      <c r="D421" s="38"/>
      <c r="E421" s="38"/>
      <c r="F421" s="38"/>
      <c r="G421" s="38"/>
      <c r="H421" s="38"/>
      <c r="I421" s="38"/>
      <c r="J421" s="38"/>
      <c r="K421" s="38"/>
      <c r="L421" s="38"/>
      <c r="M421" s="38"/>
      <c r="N421" s="38"/>
      <c r="O421" s="38"/>
      <c r="P421" s="38"/>
      <c r="Q421" s="38"/>
      <c r="R421" s="38"/>
      <c r="S421" s="38"/>
      <c r="T421" s="38"/>
      <c r="U421" s="38"/>
      <c r="V421" s="38"/>
      <c r="W421" s="38"/>
      <c r="X421" s="38"/>
      <c r="Y421" s="38"/>
      <c r="Z421" s="38"/>
    </row>
    <row r="422" spans="1:26" ht="14.25" customHeight="1" x14ac:dyDescent="0.25">
      <c r="A422" s="38"/>
      <c r="B422" s="38"/>
      <c r="C422" s="38"/>
      <c r="D422" s="38"/>
      <c r="E422" s="38"/>
      <c r="F422" s="38"/>
      <c r="G422" s="38"/>
      <c r="H422" s="38"/>
      <c r="I422" s="38"/>
      <c r="J422" s="38"/>
      <c r="K422" s="38"/>
      <c r="L422" s="38"/>
      <c r="M422" s="38"/>
      <c r="N422" s="38"/>
      <c r="O422" s="38"/>
      <c r="P422" s="38"/>
      <c r="Q422" s="38"/>
      <c r="R422" s="38"/>
      <c r="S422" s="38"/>
      <c r="T422" s="38"/>
      <c r="U422" s="38"/>
      <c r="V422" s="38"/>
      <c r="W422" s="38"/>
      <c r="X422" s="38"/>
      <c r="Y422" s="38"/>
      <c r="Z422" s="38"/>
    </row>
    <row r="423" spans="1:26" ht="14.25" customHeight="1" x14ac:dyDescent="0.25">
      <c r="A423" s="38"/>
      <c r="B423" s="38"/>
      <c r="C423" s="38"/>
      <c r="D423" s="38"/>
      <c r="E423" s="38"/>
      <c r="F423" s="38"/>
      <c r="G423" s="38"/>
      <c r="H423" s="38"/>
      <c r="I423" s="38"/>
      <c r="J423" s="38"/>
      <c r="K423" s="38"/>
      <c r="L423" s="38"/>
      <c r="M423" s="38"/>
      <c r="N423" s="38"/>
      <c r="O423" s="38"/>
      <c r="P423" s="38"/>
      <c r="Q423" s="38"/>
      <c r="R423" s="38"/>
      <c r="S423" s="38"/>
      <c r="T423" s="38"/>
      <c r="U423" s="38"/>
      <c r="V423" s="38"/>
      <c r="W423" s="38"/>
      <c r="X423" s="38"/>
      <c r="Y423" s="38"/>
      <c r="Z423" s="38"/>
    </row>
    <row r="424" spans="1:26" ht="14.25" customHeight="1" x14ac:dyDescent="0.25">
      <c r="A424" s="38"/>
      <c r="B424" s="38"/>
      <c r="C424" s="38"/>
      <c r="D424" s="38"/>
      <c r="E424" s="38"/>
      <c r="F424" s="38"/>
      <c r="G424" s="38"/>
      <c r="H424" s="38"/>
      <c r="I424" s="38"/>
      <c r="J424" s="38"/>
      <c r="K424" s="38"/>
      <c r="L424" s="38"/>
      <c r="M424" s="38"/>
      <c r="N424" s="38"/>
      <c r="O424" s="38"/>
      <c r="P424" s="38"/>
      <c r="Q424" s="38"/>
      <c r="R424" s="38"/>
      <c r="S424" s="38"/>
      <c r="T424" s="38"/>
      <c r="U424" s="38"/>
      <c r="V424" s="38"/>
      <c r="W424" s="38"/>
      <c r="X424" s="38"/>
      <c r="Y424" s="38"/>
      <c r="Z424" s="38"/>
    </row>
    <row r="425" spans="1:26" ht="14.25" customHeight="1" x14ac:dyDescent="0.25">
      <c r="A425" s="38"/>
      <c r="B425" s="38"/>
      <c r="C425" s="38"/>
      <c r="D425" s="38"/>
      <c r="E425" s="38"/>
      <c r="F425" s="38"/>
      <c r="G425" s="38"/>
      <c r="H425" s="38"/>
      <c r="I425" s="38"/>
      <c r="J425" s="38"/>
      <c r="K425" s="38"/>
      <c r="L425" s="38"/>
      <c r="M425" s="38"/>
      <c r="N425" s="38"/>
      <c r="O425" s="38"/>
      <c r="P425" s="38"/>
      <c r="Q425" s="38"/>
      <c r="R425" s="38"/>
      <c r="S425" s="38"/>
      <c r="T425" s="38"/>
      <c r="U425" s="38"/>
      <c r="V425" s="38"/>
      <c r="W425" s="38"/>
      <c r="X425" s="38"/>
      <c r="Y425" s="38"/>
      <c r="Z425" s="38"/>
    </row>
    <row r="426" spans="1:26" ht="14.25" customHeight="1" x14ac:dyDescent="0.25">
      <c r="A426" s="38"/>
      <c r="B426" s="38"/>
      <c r="C426" s="38"/>
      <c r="D426" s="38"/>
      <c r="E426" s="38"/>
      <c r="F426" s="38"/>
      <c r="G426" s="38"/>
      <c r="H426" s="38"/>
      <c r="I426" s="38"/>
      <c r="J426" s="38"/>
      <c r="K426" s="38"/>
      <c r="L426" s="38"/>
      <c r="M426" s="38"/>
      <c r="N426" s="38"/>
      <c r="O426" s="38"/>
      <c r="P426" s="38"/>
      <c r="Q426" s="38"/>
      <c r="R426" s="38"/>
      <c r="S426" s="38"/>
      <c r="T426" s="38"/>
      <c r="U426" s="38"/>
      <c r="V426" s="38"/>
      <c r="W426" s="38"/>
      <c r="X426" s="38"/>
      <c r="Y426" s="38"/>
      <c r="Z426" s="38"/>
    </row>
    <row r="427" spans="1:26" ht="14.25" customHeight="1" x14ac:dyDescent="0.25">
      <c r="A427" s="38"/>
      <c r="B427" s="38"/>
      <c r="C427" s="38"/>
      <c r="D427" s="38"/>
      <c r="E427" s="38"/>
      <c r="F427" s="38"/>
      <c r="G427" s="38"/>
      <c r="H427" s="38"/>
      <c r="I427" s="38"/>
      <c r="J427" s="38"/>
      <c r="K427" s="38"/>
      <c r="L427" s="38"/>
      <c r="M427" s="38"/>
      <c r="N427" s="38"/>
      <c r="O427" s="38"/>
      <c r="P427" s="38"/>
      <c r="Q427" s="38"/>
      <c r="R427" s="38"/>
      <c r="S427" s="38"/>
      <c r="T427" s="38"/>
      <c r="U427" s="38"/>
      <c r="V427" s="38"/>
      <c r="W427" s="38"/>
      <c r="X427" s="38"/>
      <c r="Y427" s="38"/>
      <c r="Z427" s="38"/>
    </row>
    <row r="428" spans="1:26" ht="14.25" customHeight="1" x14ac:dyDescent="0.25">
      <c r="A428" s="38"/>
      <c r="B428" s="38"/>
      <c r="C428" s="38"/>
      <c r="D428" s="38"/>
      <c r="E428" s="38"/>
      <c r="F428" s="38"/>
      <c r="G428" s="38"/>
      <c r="H428" s="38"/>
      <c r="I428" s="38"/>
      <c r="J428" s="38"/>
      <c r="K428" s="38"/>
      <c r="L428" s="38"/>
      <c r="M428" s="38"/>
      <c r="N428" s="38"/>
      <c r="O428" s="38"/>
      <c r="P428" s="38"/>
      <c r="Q428" s="38"/>
      <c r="R428" s="38"/>
      <c r="S428" s="38"/>
      <c r="T428" s="38"/>
      <c r="U428" s="38"/>
      <c r="V428" s="38"/>
      <c r="W428" s="38"/>
      <c r="X428" s="38"/>
      <c r="Y428" s="38"/>
      <c r="Z428" s="38"/>
    </row>
    <row r="429" spans="1:26" ht="14.25" customHeight="1" x14ac:dyDescent="0.25">
      <c r="A429" s="38"/>
      <c r="B429" s="38"/>
      <c r="C429" s="38"/>
      <c r="D429" s="38"/>
      <c r="E429" s="38"/>
      <c r="F429" s="38"/>
      <c r="G429" s="38"/>
      <c r="H429" s="38"/>
      <c r="I429" s="38"/>
      <c r="J429" s="38"/>
      <c r="K429" s="38"/>
      <c r="L429" s="38"/>
      <c r="M429" s="38"/>
      <c r="N429" s="38"/>
      <c r="O429" s="38"/>
      <c r="P429" s="38"/>
      <c r="Q429" s="38"/>
      <c r="R429" s="38"/>
      <c r="S429" s="38"/>
      <c r="T429" s="38"/>
      <c r="U429" s="38"/>
      <c r="V429" s="38"/>
      <c r="W429" s="38"/>
      <c r="X429" s="38"/>
      <c r="Y429" s="38"/>
      <c r="Z429" s="38"/>
    </row>
    <row r="430" spans="1:26" ht="14.25" customHeight="1" x14ac:dyDescent="0.25">
      <c r="A430" s="38"/>
      <c r="B430" s="38"/>
      <c r="C430" s="38"/>
      <c r="D430" s="38"/>
      <c r="E430" s="38"/>
      <c r="F430" s="38"/>
      <c r="G430" s="38"/>
      <c r="H430" s="38"/>
      <c r="I430" s="38"/>
      <c r="J430" s="38"/>
      <c r="K430" s="38"/>
      <c r="L430" s="38"/>
      <c r="M430" s="38"/>
      <c r="N430" s="38"/>
      <c r="O430" s="38"/>
      <c r="P430" s="38"/>
      <c r="Q430" s="38"/>
      <c r="R430" s="38"/>
      <c r="S430" s="38"/>
      <c r="T430" s="38"/>
      <c r="U430" s="38"/>
      <c r="V430" s="38"/>
      <c r="W430" s="38"/>
      <c r="X430" s="38"/>
      <c r="Y430" s="38"/>
      <c r="Z430" s="38"/>
    </row>
    <row r="431" spans="1:26" ht="14.25" customHeight="1" x14ac:dyDescent="0.25">
      <c r="A431" s="38"/>
      <c r="B431" s="38"/>
      <c r="C431" s="38"/>
      <c r="D431" s="38"/>
      <c r="E431" s="38"/>
      <c r="F431" s="38"/>
      <c r="G431" s="38"/>
      <c r="H431" s="38"/>
      <c r="I431" s="38"/>
      <c r="J431" s="38"/>
      <c r="K431" s="38"/>
      <c r="L431" s="38"/>
      <c r="M431" s="38"/>
      <c r="N431" s="38"/>
      <c r="O431" s="38"/>
      <c r="P431" s="38"/>
      <c r="Q431" s="38"/>
      <c r="R431" s="38"/>
      <c r="S431" s="38"/>
      <c r="T431" s="38"/>
      <c r="U431" s="38"/>
      <c r="V431" s="38"/>
      <c r="W431" s="38"/>
      <c r="X431" s="38"/>
      <c r="Y431" s="38"/>
      <c r="Z431" s="38"/>
    </row>
    <row r="432" spans="1:26" ht="14.25" customHeight="1" x14ac:dyDescent="0.25">
      <c r="A432" s="38"/>
      <c r="B432" s="38"/>
      <c r="C432" s="38"/>
      <c r="D432" s="38"/>
      <c r="E432" s="38"/>
      <c r="F432" s="38"/>
      <c r="G432" s="38"/>
      <c r="H432" s="38"/>
      <c r="I432" s="38"/>
      <c r="J432" s="38"/>
      <c r="K432" s="38"/>
      <c r="L432" s="38"/>
      <c r="M432" s="38"/>
      <c r="N432" s="38"/>
      <c r="O432" s="38"/>
      <c r="P432" s="38"/>
      <c r="Q432" s="38"/>
      <c r="R432" s="38"/>
      <c r="S432" s="38"/>
      <c r="T432" s="38"/>
      <c r="U432" s="38"/>
      <c r="V432" s="38"/>
      <c r="W432" s="38"/>
      <c r="X432" s="38"/>
      <c r="Y432" s="38"/>
      <c r="Z432" s="38"/>
    </row>
    <row r="433" spans="1:26" ht="14.25" customHeight="1" x14ac:dyDescent="0.25">
      <c r="A433" s="38"/>
      <c r="B433" s="38"/>
      <c r="C433" s="38"/>
      <c r="D433" s="38"/>
      <c r="E433" s="38"/>
      <c r="F433" s="38"/>
      <c r="G433" s="38"/>
      <c r="H433" s="38"/>
      <c r="I433" s="38"/>
      <c r="J433" s="38"/>
      <c r="K433" s="38"/>
      <c r="L433" s="38"/>
      <c r="M433" s="38"/>
      <c r="N433" s="38"/>
      <c r="O433" s="38"/>
      <c r="P433" s="38"/>
      <c r="Q433" s="38"/>
      <c r="R433" s="38"/>
      <c r="S433" s="38"/>
      <c r="T433" s="38"/>
      <c r="U433" s="38"/>
      <c r="V433" s="38"/>
      <c r="W433" s="38"/>
      <c r="X433" s="38"/>
      <c r="Y433" s="38"/>
      <c r="Z433" s="38"/>
    </row>
    <row r="434" spans="1:26" ht="14.25" customHeight="1" x14ac:dyDescent="0.25">
      <c r="A434" s="38"/>
      <c r="B434" s="38"/>
      <c r="C434" s="38"/>
      <c r="D434" s="38"/>
      <c r="E434" s="38"/>
      <c r="F434" s="38"/>
      <c r="G434" s="38"/>
      <c r="H434" s="38"/>
      <c r="I434" s="38"/>
      <c r="J434" s="38"/>
      <c r="K434" s="38"/>
      <c r="L434" s="38"/>
      <c r="M434" s="38"/>
      <c r="N434" s="38"/>
      <c r="O434" s="38"/>
      <c r="P434" s="38"/>
      <c r="Q434" s="38"/>
      <c r="R434" s="38"/>
      <c r="S434" s="38"/>
      <c r="T434" s="38"/>
      <c r="U434" s="38"/>
      <c r="V434" s="38"/>
      <c r="W434" s="38"/>
      <c r="X434" s="38"/>
      <c r="Y434" s="38"/>
      <c r="Z434" s="38"/>
    </row>
    <row r="435" spans="1:26" ht="14.25" customHeight="1" x14ac:dyDescent="0.25">
      <c r="A435" s="38"/>
      <c r="B435" s="38"/>
      <c r="C435" s="38"/>
      <c r="D435" s="38"/>
      <c r="E435" s="38"/>
      <c r="F435" s="38"/>
      <c r="G435" s="38"/>
      <c r="H435" s="38"/>
      <c r="I435" s="38"/>
      <c r="J435" s="38"/>
      <c r="K435" s="38"/>
      <c r="L435" s="38"/>
      <c r="M435" s="38"/>
      <c r="N435" s="38"/>
      <c r="O435" s="38"/>
      <c r="P435" s="38"/>
      <c r="Q435" s="38"/>
      <c r="R435" s="38"/>
      <c r="S435" s="38"/>
      <c r="T435" s="38"/>
      <c r="U435" s="38"/>
      <c r="V435" s="38"/>
      <c r="W435" s="38"/>
      <c r="X435" s="38"/>
      <c r="Y435" s="38"/>
      <c r="Z435" s="38"/>
    </row>
    <row r="436" spans="1:26" ht="14.25" customHeight="1" x14ac:dyDescent="0.25">
      <c r="A436" s="38"/>
      <c r="B436" s="38"/>
      <c r="C436" s="38"/>
      <c r="D436" s="38"/>
      <c r="E436" s="38"/>
      <c r="F436" s="38"/>
      <c r="G436" s="38"/>
      <c r="H436" s="38"/>
      <c r="I436" s="38"/>
      <c r="J436" s="38"/>
      <c r="K436" s="38"/>
      <c r="L436" s="38"/>
      <c r="M436" s="38"/>
      <c r="N436" s="38"/>
      <c r="O436" s="38"/>
      <c r="P436" s="38"/>
      <c r="Q436" s="38"/>
      <c r="R436" s="38"/>
      <c r="S436" s="38"/>
      <c r="T436" s="38"/>
      <c r="U436" s="38"/>
      <c r="V436" s="38"/>
      <c r="W436" s="38"/>
      <c r="X436" s="38"/>
      <c r="Y436" s="38"/>
      <c r="Z436" s="38"/>
    </row>
    <row r="437" spans="1:26" ht="14.25" customHeight="1" x14ac:dyDescent="0.25">
      <c r="A437" s="38"/>
      <c r="B437" s="38"/>
      <c r="C437" s="38"/>
      <c r="D437" s="38"/>
      <c r="E437" s="38"/>
      <c r="F437" s="38"/>
      <c r="G437" s="38"/>
      <c r="H437" s="38"/>
      <c r="I437" s="38"/>
      <c r="J437" s="38"/>
      <c r="K437" s="38"/>
      <c r="L437" s="38"/>
      <c r="M437" s="38"/>
      <c r="N437" s="38"/>
      <c r="O437" s="38"/>
      <c r="P437" s="38"/>
      <c r="Q437" s="38"/>
      <c r="R437" s="38"/>
      <c r="S437" s="38"/>
      <c r="T437" s="38"/>
      <c r="U437" s="38"/>
      <c r="V437" s="38"/>
      <c r="W437" s="38"/>
      <c r="X437" s="38"/>
      <c r="Y437" s="38"/>
      <c r="Z437" s="38"/>
    </row>
    <row r="438" spans="1:26" ht="14.25" customHeight="1" x14ac:dyDescent="0.25">
      <c r="A438" s="38"/>
      <c r="B438" s="38"/>
      <c r="C438" s="38"/>
      <c r="D438" s="38"/>
      <c r="E438" s="38"/>
      <c r="F438" s="38"/>
      <c r="G438" s="38"/>
      <c r="H438" s="38"/>
      <c r="I438" s="38"/>
      <c r="J438" s="38"/>
      <c r="K438" s="38"/>
      <c r="L438" s="38"/>
      <c r="M438" s="38"/>
      <c r="N438" s="38"/>
      <c r="O438" s="38"/>
      <c r="P438" s="38"/>
      <c r="Q438" s="38"/>
      <c r="R438" s="38"/>
      <c r="S438" s="38"/>
      <c r="T438" s="38"/>
      <c r="U438" s="38"/>
      <c r="V438" s="38"/>
      <c r="W438" s="38"/>
      <c r="X438" s="38"/>
      <c r="Y438" s="38"/>
      <c r="Z438" s="38"/>
    </row>
    <row r="439" spans="1:26" ht="14.25" customHeight="1" x14ac:dyDescent="0.25">
      <c r="A439" s="38"/>
      <c r="B439" s="38"/>
      <c r="C439" s="38"/>
      <c r="D439" s="38"/>
      <c r="E439" s="38"/>
      <c r="F439" s="38"/>
      <c r="G439" s="38"/>
      <c r="H439" s="38"/>
      <c r="I439" s="38"/>
      <c r="J439" s="38"/>
      <c r="K439" s="38"/>
      <c r="L439" s="38"/>
      <c r="M439" s="38"/>
      <c r="N439" s="38"/>
      <c r="O439" s="38"/>
      <c r="P439" s="38"/>
      <c r="Q439" s="38"/>
      <c r="R439" s="38"/>
      <c r="S439" s="38"/>
      <c r="T439" s="38"/>
      <c r="U439" s="38"/>
      <c r="V439" s="38"/>
      <c r="W439" s="38"/>
      <c r="X439" s="38"/>
      <c r="Y439" s="38"/>
      <c r="Z439" s="38"/>
    </row>
    <row r="440" spans="1:26" ht="14.25" customHeight="1" x14ac:dyDescent="0.25">
      <c r="A440" s="38"/>
      <c r="B440" s="38"/>
      <c r="C440" s="38"/>
      <c r="D440" s="38"/>
      <c r="E440" s="38"/>
      <c r="F440" s="38"/>
      <c r="G440" s="38"/>
      <c r="H440" s="38"/>
      <c r="I440" s="38"/>
      <c r="J440" s="38"/>
      <c r="K440" s="38"/>
      <c r="L440" s="38"/>
      <c r="M440" s="38"/>
      <c r="N440" s="38"/>
      <c r="O440" s="38"/>
      <c r="P440" s="38"/>
      <c r="Q440" s="38"/>
      <c r="R440" s="38"/>
      <c r="S440" s="38"/>
      <c r="T440" s="38"/>
      <c r="U440" s="38"/>
      <c r="V440" s="38"/>
      <c r="W440" s="38"/>
      <c r="X440" s="38"/>
      <c r="Y440" s="38"/>
      <c r="Z440" s="38"/>
    </row>
    <row r="441" spans="1:26" ht="14.25" customHeight="1" x14ac:dyDescent="0.25">
      <c r="A441" s="38"/>
      <c r="B441" s="38"/>
      <c r="C441" s="38"/>
      <c r="D441" s="38"/>
      <c r="E441" s="38"/>
      <c r="F441" s="38"/>
      <c r="G441" s="38"/>
      <c r="H441" s="38"/>
      <c r="I441" s="38"/>
      <c r="J441" s="38"/>
      <c r="K441" s="38"/>
      <c r="L441" s="38"/>
      <c r="M441" s="38"/>
      <c r="N441" s="38"/>
      <c r="O441" s="38"/>
      <c r="P441" s="38"/>
      <c r="Q441" s="38"/>
      <c r="R441" s="38"/>
      <c r="S441" s="38"/>
      <c r="T441" s="38"/>
      <c r="U441" s="38"/>
      <c r="V441" s="38"/>
      <c r="W441" s="38"/>
      <c r="X441" s="38"/>
      <c r="Y441" s="38"/>
      <c r="Z441" s="38"/>
    </row>
    <row r="442" spans="1:26" ht="14.25" customHeight="1" x14ac:dyDescent="0.25">
      <c r="A442" s="38"/>
      <c r="B442" s="38"/>
      <c r="C442" s="38"/>
      <c r="D442" s="38"/>
      <c r="E442" s="38"/>
      <c r="F442" s="38"/>
      <c r="G442" s="38"/>
      <c r="H442" s="38"/>
      <c r="I442" s="38"/>
      <c r="J442" s="38"/>
      <c r="K442" s="38"/>
      <c r="L442" s="38"/>
      <c r="M442" s="38"/>
      <c r="N442" s="38"/>
      <c r="O442" s="38"/>
      <c r="P442" s="38"/>
      <c r="Q442" s="38"/>
      <c r="R442" s="38"/>
      <c r="S442" s="38"/>
      <c r="T442" s="38"/>
      <c r="U442" s="38"/>
      <c r="V442" s="38"/>
      <c r="W442" s="38"/>
      <c r="X442" s="38"/>
      <c r="Y442" s="38"/>
      <c r="Z442" s="38"/>
    </row>
    <row r="443" spans="1:26" ht="14.25" customHeight="1" x14ac:dyDescent="0.25">
      <c r="A443" s="38"/>
      <c r="B443" s="38"/>
      <c r="C443" s="38"/>
      <c r="D443" s="38"/>
      <c r="E443" s="38"/>
      <c r="F443" s="38"/>
      <c r="G443" s="38"/>
      <c r="H443" s="38"/>
      <c r="I443" s="38"/>
      <c r="J443" s="38"/>
      <c r="K443" s="38"/>
      <c r="L443" s="38"/>
      <c r="M443" s="38"/>
      <c r="N443" s="38"/>
      <c r="O443" s="38"/>
      <c r="P443" s="38"/>
      <c r="Q443" s="38"/>
      <c r="R443" s="38"/>
      <c r="S443" s="38"/>
      <c r="T443" s="38"/>
      <c r="U443" s="38"/>
      <c r="V443" s="38"/>
      <c r="W443" s="38"/>
      <c r="X443" s="38"/>
      <c r="Y443" s="38"/>
      <c r="Z443" s="38"/>
    </row>
    <row r="444" spans="1:26" ht="14.25" customHeight="1" x14ac:dyDescent="0.25">
      <c r="A444" s="38"/>
      <c r="B444" s="38"/>
      <c r="C444" s="38"/>
      <c r="D444" s="38"/>
      <c r="E444" s="38"/>
      <c r="F444" s="38"/>
      <c r="G444" s="38"/>
      <c r="H444" s="38"/>
      <c r="I444" s="38"/>
      <c r="J444" s="38"/>
      <c r="K444" s="38"/>
      <c r="L444" s="38"/>
      <c r="M444" s="38"/>
      <c r="N444" s="38"/>
      <c r="O444" s="38"/>
      <c r="P444" s="38"/>
      <c r="Q444" s="38"/>
      <c r="R444" s="38"/>
      <c r="S444" s="38"/>
      <c r="T444" s="38"/>
      <c r="U444" s="38"/>
      <c r="V444" s="38"/>
      <c r="W444" s="38"/>
      <c r="X444" s="38"/>
      <c r="Y444" s="38"/>
      <c r="Z444" s="38"/>
    </row>
    <row r="445" spans="1:26" ht="14.25" customHeight="1" x14ac:dyDescent="0.25">
      <c r="A445" s="38"/>
      <c r="B445" s="38"/>
      <c r="C445" s="38"/>
      <c r="D445" s="38"/>
      <c r="E445" s="38"/>
      <c r="F445" s="38"/>
      <c r="G445" s="38"/>
      <c r="H445" s="38"/>
      <c r="I445" s="38"/>
      <c r="J445" s="38"/>
      <c r="K445" s="38"/>
      <c r="L445" s="38"/>
      <c r="M445" s="38"/>
      <c r="N445" s="38"/>
      <c r="O445" s="38"/>
      <c r="P445" s="38"/>
      <c r="Q445" s="38"/>
      <c r="R445" s="38"/>
      <c r="S445" s="38"/>
      <c r="T445" s="38"/>
      <c r="U445" s="38"/>
      <c r="V445" s="38"/>
      <c r="W445" s="38"/>
      <c r="X445" s="38"/>
      <c r="Y445" s="38"/>
      <c r="Z445" s="38"/>
    </row>
    <row r="446" spans="1:26" ht="14.25" customHeight="1" x14ac:dyDescent="0.25">
      <c r="A446" s="38"/>
      <c r="B446" s="38"/>
      <c r="C446" s="38"/>
      <c r="D446" s="38"/>
      <c r="E446" s="38"/>
      <c r="F446" s="38"/>
      <c r="G446" s="38"/>
      <c r="H446" s="38"/>
      <c r="I446" s="38"/>
      <c r="J446" s="38"/>
      <c r="K446" s="38"/>
      <c r="L446" s="38"/>
      <c r="M446" s="38"/>
      <c r="N446" s="38"/>
      <c r="O446" s="38"/>
      <c r="P446" s="38"/>
      <c r="Q446" s="38"/>
      <c r="R446" s="38"/>
      <c r="S446" s="38"/>
      <c r="T446" s="38"/>
      <c r="U446" s="38"/>
      <c r="V446" s="38"/>
      <c r="W446" s="38"/>
      <c r="X446" s="38"/>
      <c r="Y446" s="38"/>
      <c r="Z446" s="38"/>
    </row>
    <row r="447" spans="1:26" ht="14.25" customHeight="1" x14ac:dyDescent="0.25">
      <c r="A447" s="38"/>
      <c r="B447" s="38"/>
      <c r="C447" s="38"/>
      <c r="D447" s="38"/>
      <c r="E447" s="38"/>
      <c r="F447" s="38"/>
      <c r="G447" s="38"/>
      <c r="H447" s="38"/>
      <c r="I447" s="38"/>
      <c r="J447" s="38"/>
      <c r="K447" s="38"/>
      <c r="L447" s="38"/>
      <c r="M447" s="38"/>
      <c r="N447" s="38"/>
      <c r="O447" s="38"/>
      <c r="P447" s="38"/>
      <c r="Q447" s="38"/>
      <c r="R447" s="38"/>
      <c r="S447" s="38"/>
      <c r="T447" s="38"/>
      <c r="U447" s="38"/>
      <c r="V447" s="38"/>
      <c r="W447" s="38"/>
      <c r="X447" s="38"/>
      <c r="Y447" s="38"/>
      <c r="Z447" s="38"/>
    </row>
    <row r="448" spans="1:26" ht="14.25" customHeight="1" x14ac:dyDescent="0.25">
      <c r="A448" s="38"/>
      <c r="B448" s="38"/>
      <c r="C448" s="38"/>
      <c r="D448" s="38"/>
      <c r="E448" s="38"/>
      <c r="F448" s="38"/>
      <c r="G448" s="38"/>
      <c r="H448" s="38"/>
      <c r="I448" s="38"/>
      <c r="J448" s="38"/>
      <c r="K448" s="38"/>
      <c r="L448" s="38"/>
      <c r="M448" s="38"/>
      <c r="N448" s="38"/>
      <c r="O448" s="38"/>
      <c r="P448" s="38"/>
      <c r="Q448" s="38"/>
      <c r="R448" s="38"/>
      <c r="S448" s="38"/>
      <c r="T448" s="38"/>
      <c r="U448" s="38"/>
      <c r="V448" s="38"/>
      <c r="W448" s="38"/>
      <c r="X448" s="38"/>
      <c r="Y448" s="38"/>
      <c r="Z448" s="38"/>
    </row>
    <row r="449" spans="1:26" ht="14.25" customHeight="1" x14ac:dyDescent="0.25">
      <c r="A449" s="38"/>
      <c r="B449" s="38"/>
      <c r="C449" s="38"/>
      <c r="D449" s="38"/>
      <c r="E449" s="38"/>
      <c r="F449" s="38"/>
      <c r="G449" s="38"/>
      <c r="H449" s="38"/>
      <c r="I449" s="38"/>
      <c r="J449" s="38"/>
      <c r="K449" s="38"/>
      <c r="L449" s="38"/>
      <c r="M449" s="38"/>
      <c r="N449" s="38"/>
      <c r="O449" s="38"/>
      <c r="P449" s="38"/>
      <c r="Q449" s="38"/>
      <c r="R449" s="38"/>
      <c r="S449" s="38"/>
      <c r="T449" s="38"/>
      <c r="U449" s="38"/>
      <c r="V449" s="38"/>
      <c r="W449" s="38"/>
      <c r="X449" s="38"/>
      <c r="Y449" s="38"/>
      <c r="Z449" s="38"/>
    </row>
    <row r="450" spans="1:26" ht="14.25" customHeight="1" x14ac:dyDescent="0.25">
      <c r="A450" s="38"/>
      <c r="B450" s="38"/>
      <c r="C450" s="38"/>
      <c r="D450" s="38"/>
      <c r="E450" s="38"/>
      <c r="F450" s="38"/>
      <c r="G450" s="38"/>
      <c r="H450" s="38"/>
      <c r="I450" s="38"/>
      <c r="J450" s="38"/>
      <c r="K450" s="38"/>
      <c r="L450" s="38"/>
      <c r="M450" s="38"/>
      <c r="N450" s="38"/>
      <c r="O450" s="38"/>
      <c r="P450" s="38"/>
      <c r="Q450" s="38"/>
      <c r="R450" s="38"/>
      <c r="S450" s="38"/>
      <c r="T450" s="38"/>
      <c r="U450" s="38"/>
      <c r="V450" s="38"/>
      <c r="W450" s="38"/>
      <c r="X450" s="38"/>
      <c r="Y450" s="38"/>
      <c r="Z450" s="38"/>
    </row>
    <row r="451" spans="1:26" ht="14.25" customHeight="1" x14ac:dyDescent="0.25">
      <c r="A451" s="38"/>
      <c r="B451" s="38"/>
      <c r="C451" s="38"/>
      <c r="D451" s="38"/>
      <c r="E451" s="38"/>
      <c r="F451" s="38"/>
      <c r="G451" s="38"/>
      <c r="H451" s="38"/>
      <c r="I451" s="38"/>
      <c r="J451" s="38"/>
      <c r="K451" s="38"/>
      <c r="L451" s="38"/>
      <c r="M451" s="38"/>
      <c r="N451" s="38"/>
      <c r="O451" s="38"/>
      <c r="P451" s="38"/>
      <c r="Q451" s="38"/>
      <c r="R451" s="38"/>
      <c r="S451" s="38"/>
      <c r="T451" s="38"/>
      <c r="U451" s="38"/>
      <c r="V451" s="38"/>
      <c r="W451" s="38"/>
      <c r="X451" s="38"/>
      <c r="Y451" s="38"/>
      <c r="Z451" s="38"/>
    </row>
    <row r="452" spans="1:26" ht="14.25" customHeight="1" x14ac:dyDescent="0.25">
      <c r="A452" s="38"/>
      <c r="B452" s="38"/>
      <c r="C452" s="38"/>
      <c r="D452" s="38"/>
      <c r="E452" s="38"/>
      <c r="F452" s="38"/>
      <c r="G452" s="38"/>
      <c r="H452" s="38"/>
      <c r="I452" s="38"/>
      <c r="J452" s="38"/>
      <c r="K452" s="38"/>
      <c r="L452" s="38"/>
      <c r="M452" s="38"/>
      <c r="N452" s="38"/>
      <c r="O452" s="38"/>
      <c r="P452" s="38"/>
      <c r="Q452" s="38"/>
      <c r="R452" s="38"/>
      <c r="S452" s="38"/>
      <c r="T452" s="38"/>
      <c r="U452" s="38"/>
      <c r="V452" s="38"/>
      <c r="W452" s="38"/>
      <c r="X452" s="38"/>
      <c r="Y452" s="38"/>
      <c r="Z452" s="38"/>
    </row>
    <row r="453" spans="1:26" ht="14.25" customHeight="1" x14ac:dyDescent="0.25">
      <c r="A453" s="38"/>
      <c r="B453" s="38"/>
      <c r="C453" s="38"/>
      <c r="D453" s="38"/>
      <c r="E453" s="38"/>
      <c r="F453" s="38"/>
      <c r="G453" s="38"/>
      <c r="H453" s="38"/>
      <c r="I453" s="38"/>
      <c r="J453" s="38"/>
      <c r="K453" s="38"/>
      <c r="L453" s="38"/>
      <c r="M453" s="38"/>
      <c r="N453" s="38"/>
      <c r="O453" s="38"/>
      <c r="P453" s="38"/>
      <c r="Q453" s="38"/>
      <c r="R453" s="38"/>
      <c r="S453" s="38"/>
      <c r="T453" s="38"/>
      <c r="U453" s="38"/>
      <c r="V453" s="38"/>
      <c r="W453" s="38"/>
      <c r="X453" s="38"/>
      <c r="Y453" s="38"/>
      <c r="Z453" s="38"/>
    </row>
    <row r="454" spans="1:26" ht="14.25" customHeight="1" x14ac:dyDescent="0.25">
      <c r="A454" s="38"/>
      <c r="B454" s="38"/>
      <c r="C454" s="38"/>
      <c r="D454" s="38"/>
      <c r="E454" s="38"/>
      <c r="F454" s="38"/>
      <c r="G454" s="38"/>
      <c r="H454" s="38"/>
      <c r="I454" s="38"/>
      <c r="J454" s="38"/>
      <c r="K454" s="38"/>
      <c r="L454" s="38"/>
      <c r="M454" s="38"/>
      <c r="N454" s="38"/>
      <c r="O454" s="38"/>
      <c r="P454" s="38"/>
      <c r="Q454" s="38"/>
      <c r="R454" s="38"/>
      <c r="S454" s="38"/>
      <c r="T454" s="38"/>
      <c r="U454" s="38"/>
      <c r="V454" s="38"/>
      <c r="W454" s="38"/>
      <c r="X454" s="38"/>
      <c r="Y454" s="38"/>
      <c r="Z454" s="38"/>
    </row>
    <row r="455" spans="1:26" ht="14.25" customHeight="1" x14ac:dyDescent="0.25">
      <c r="A455" s="38"/>
      <c r="B455" s="38"/>
      <c r="C455" s="38"/>
      <c r="D455" s="38"/>
      <c r="E455" s="38"/>
      <c r="F455" s="38"/>
      <c r="G455" s="38"/>
      <c r="H455" s="38"/>
      <c r="I455" s="38"/>
      <c r="J455" s="38"/>
      <c r="K455" s="38"/>
      <c r="L455" s="38"/>
      <c r="M455" s="38"/>
      <c r="N455" s="38"/>
      <c r="O455" s="38"/>
      <c r="P455" s="38"/>
      <c r="Q455" s="38"/>
      <c r="R455" s="38"/>
      <c r="S455" s="38"/>
      <c r="T455" s="38"/>
      <c r="U455" s="38"/>
      <c r="V455" s="38"/>
      <c r="W455" s="38"/>
      <c r="X455" s="38"/>
      <c r="Y455" s="38"/>
      <c r="Z455" s="38"/>
    </row>
    <row r="456" spans="1:26" ht="14.25" customHeight="1" x14ac:dyDescent="0.25">
      <c r="A456" s="38"/>
      <c r="B456" s="38"/>
      <c r="C456" s="38"/>
      <c r="D456" s="38"/>
      <c r="E456" s="38"/>
      <c r="F456" s="38"/>
      <c r="G456" s="38"/>
      <c r="H456" s="38"/>
      <c r="I456" s="38"/>
      <c r="J456" s="38"/>
      <c r="K456" s="38"/>
      <c r="L456" s="38"/>
      <c r="M456" s="38"/>
      <c r="N456" s="38"/>
      <c r="O456" s="38"/>
      <c r="P456" s="38"/>
      <c r="Q456" s="38"/>
      <c r="R456" s="38"/>
      <c r="S456" s="38"/>
      <c r="T456" s="38"/>
      <c r="U456" s="38"/>
      <c r="V456" s="38"/>
      <c r="W456" s="38"/>
      <c r="X456" s="38"/>
      <c r="Y456" s="38"/>
      <c r="Z456" s="38"/>
    </row>
    <row r="457" spans="1:26" ht="14.25" customHeight="1" x14ac:dyDescent="0.25">
      <c r="A457" s="38"/>
      <c r="B457" s="38"/>
      <c r="C457" s="38"/>
      <c r="D457" s="38"/>
      <c r="E457" s="38"/>
      <c r="F457" s="38"/>
      <c r="G457" s="38"/>
      <c r="H457" s="38"/>
      <c r="I457" s="38"/>
      <c r="J457" s="38"/>
      <c r="K457" s="38"/>
      <c r="L457" s="38"/>
      <c r="M457" s="38"/>
      <c r="N457" s="38"/>
      <c r="O457" s="38"/>
      <c r="P457" s="38"/>
      <c r="Q457" s="38"/>
      <c r="R457" s="38"/>
      <c r="S457" s="38"/>
      <c r="T457" s="38"/>
      <c r="U457" s="38"/>
      <c r="V457" s="38"/>
      <c r="W457" s="38"/>
      <c r="X457" s="38"/>
      <c r="Y457" s="38"/>
      <c r="Z457" s="38"/>
    </row>
    <row r="458" spans="1:26" ht="14.25" customHeight="1" x14ac:dyDescent="0.25">
      <c r="A458" s="38"/>
      <c r="B458" s="38"/>
      <c r="C458" s="38"/>
      <c r="D458" s="38"/>
      <c r="E458" s="38"/>
      <c r="F458" s="38"/>
      <c r="G458" s="38"/>
      <c r="H458" s="38"/>
      <c r="I458" s="38"/>
      <c r="J458" s="38"/>
      <c r="K458" s="38"/>
      <c r="L458" s="38"/>
      <c r="M458" s="38"/>
      <c r="N458" s="38"/>
      <c r="O458" s="38"/>
      <c r="P458" s="38"/>
      <c r="Q458" s="38"/>
      <c r="R458" s="38"/>
      <c r="S458" s="38"/>
      <c r="T458" s="38"/>
      <c r="U458" s="38"/>
      <c r="V458" s="38"/>
      <c r="W458" s="38"/>
      <c r="X458" s="38"/>
      <c r="Y458" s="38"/>
      <c r="Z458" s="38"/>
    </row>
    <row r="459" spans="1:26" ht="14.25" customHeight="1" x14ac:dyDescent="0.25">
      <c r="A459" s="38"/>
      <c r="B459" s="38"/>
      <c r="C459" s="38"/>
      <c r="D459" s="38"/>
      <c r="E459" s="38"/>
      <c r="F459" s="38"/>
      <c r="G459" s="38"/>
      <c r="H459" s="38"/>
      <c r="I459" s="38"/>
      <c r="J459" s="38"/>
      <c r="K459" s="38"/>
      <c r="L459" s="38"/>
      <c r="M459" s="38"/>
      <c r="N459" s="38"/>
      <c r="O459" s="38"/>
      <c r="P459" s="38"/>
      <c r="Q459" s="38"/>
      <c r="R459" s="38"/>
      <c r="S459" s="38"/>
      <c r="T459" s="38"/>
      <c r="U459" s="38"/>
      <c r="V459" s="38"/>
      <c r="W459" s="38"/>
      <c r="X459" s="38"/>
      <c r="Y459" s="38"/>
      <c r="Z459" s="38"/>
    </row>
    <row r="460" spans="1:26" ht="14.25" customHeight="1" x14ac:dyDescent="0.25">
      <c r="A460" s="38"/>
      <c r="B460" s="38"/>
      <c r="C460" s="38"/>
      <c r="D460" s="38"/>
      <c r="E460" s="38"/>
      <c r="F460" s="38"/>
      <c r="G460" s="38"/>
      <c r="H460" s="38"/>
      <c r="I460" s="38"/>
      <c r="J460" s="38"/>
      <c r="K460" s="38"/>
      <c r="L460" s="38"/>
      <c r="M460" s="38"/>
      <c r="N460" s="38"/>
      <c r="O460" s="38"/>
      <c r="P460" s="38"/>
      <c r="Q460" s="38"/>
      <c r="R460" s="38"/>
      <c r="S460" s="38"/>
      <c r="T460" s="38"/>
      <c r="U460" s="38"/>
      <c r="V460" s="38"/>
      <c r="W460" s="38"/>
      <c r="X460" s="38"/>
      <c r="Y460" s="38"/>
      <c r="Z460" s="38"/>
    </row>
    <row r="461" spans="1:26" ht="14.25" customHeight="1" x14ac:dyDescent="0.25">
      <c r="A461" s="38"/>
      <c r="B461" s="38"/>
      <c r="C461" s="38"/>
      <c r="D461" s="38"/>
      <c r="E461" s="38"/>
      <c r="F461" s="38"/>
      <c r="G461" s="38"/>
      <c r="H461" s="38"/>
      <c r="I461" s="38"/>
      <c r="J461" s="38"/>
      <c r="K461" s="38"/>
      <c r="L461" s="38"/>
      <c r="M461" s="38"/>
      <c r="N461" s="38"/>
      <c r="O461" s="38"/>
      <c r="P461" s="38"/>
      <c r="Q461" s="38"/>
      <c r="R461" s="38"/>
      <c r="S461" s="38"/>
      <c r="T461" s="38"/>
      <c r="U461" s="38"/>
      <c r="V461" s="38"/>
      <c r="W461" s="38"/>
      <c r="X461" s="38"/>
      <c r="Y461" s="38"/>
      <c r="Z461" s="38"/>
    </row>
    <row r="462" spans="1:26" ht="14.25" customHeight="1" x14ac:dyDescent="0.25">
      <c r="A462" s="38"/>
      <c r="B462" s="38"/>
      <c r="C462" s="38"/>
      <c r="D462" s="38"/>
      <c r="E462" s="38"/>
      <c r="F462" s="38"/>
      <c r="G462" s="38"/>
      <c r="H462" s="38"/>
      <c r="I462" s="38"/>
      <c r="J462" s="38"/>
      <c r="K462" s="38"/>
      <c r="L462" s="38"/>
      <c r="M462" s="38"/>
      <c r="N462" s="38"/>
      <c r="O462" s="38"/>
      <c r="P462" s="38"/>
      <c r="Q462" s="38"/>
      <c r="R462" s="38"/>
      <c r="S462" s="38"/>
      <c r="T462" s="38"/>
      <c r="U462" s="38"/>
      <c r="V462" s="38"/>
      <c r="W462" s="38"/>
      <c r="X462" s="38"/>
      <c r="Y462" s="38"/>
      <c r="Z462" s="38"/>
    </row>
    <row r="463" spans="1:26" ht="14.25" customHeight="1" x14ac:dyDescent="0.25">
      <c r="A463" s="38"/>
      <c r="B463" s="38"/>
      <c r="C463" s="38"/>
      <c r="D463" s="38"/>
      <c r="E463" s="38"/>
      <c r="F463" s="38"/>
      <c r="G463" s="38"/>
      <c r="H463" s="38"/>
      <c r="I463" s="38"/>
      <c r="J463" s="38"/>
      <c r="K463" s="38"/>
      <c r="L463" s="38"/>
      <c r="M463" s="38"/>
      <c r="N463" s="38"/>
      <c r="O463" s="38"/>
      <c r="P463" s="38"/>
      <c r="Q463" s="38"/>
      <c r="R463" s="38"/>
      <c r="S463" s="38"/>
      <c r="T463" s="38"/>
      <c r="U463" s="38"/>
      <c r="V463" s="38"/>
      <c r="W463" s="38"/>
      <c r="X463" s="38"/>
      <c r="Y463" s="38"/>
      <c r="Z463" s="38"/>
    </row>
    <row r="464" spans="1:26" ht="14.25" customHeight="1" x14ac:dyDescent="0.25">
      <c r="A464" s="38"/>
      <c r="B464" s="38"/>
      <c r="C464" s="38"/>
      <c r="D464" s="38"/>
      <c r="E464" s="38"/>
      <c r="F464" s="38"/>
      <c r="G464" s="38"/>
      <c r="H464" s="38"/>
      <c r="I464" s="38"/>
      <c r="J464" s="38"/>
      <c r="K464" s="38"/>
      <c r="L464" s="38"/>
      <c r="M464" s="38"/>
      <c r="N464" s="38"/>
      <c r="O464" s="38"/>
      <c r="P464" s="38"/>
      <c r="Q464" s="38"/>
      <c r="R464" s="38"/>
      <c r="S464" s="38"/>
      <c r="T464" s="38"/>
      <c r="U464" s="38"/>
      <c r="V464" s="38"/>
      <c r="W464" s="38"/>
      <c r="X464" s="38"/>
      <c r="Y464" s="38"/>
      <c r="Z464" s="38"/>
    </row>
    <row r="465" spans="1:26" ht="14.25" customHeight="1" x14ac:dyDescent="0.25">
      <c r="A465" s="38"/>
      <c r="B465" s="38"/>
      <c r="C465" s="38"/>
      <c r="D465" s="38"/>
      <c r="E465" s="38"/>
      <c r="F465" s="38"/>
      <c r="G465" s="38"/>
      <c r="H465" s="38"/>
      <c r="I465" s="38"/>
      <c r="J465" s="38"/>
      <c r="K465" s="38"/>
      <c r="L465" s="38"/>
      <c r="M465" s="38"/>
      <c r="N465" s="38"/>
      <c r="O465" s="38"/>
      <c r="P465" s="38"/>
      <c r="Q465" s="38"/>
      <c r="R465" s="38"/>
      <c r="S465" s="38"/>
      <c r="T465" s="38"/>
      <c r="U465" s="38"/>
      <c r="V465" s="38"/>
      <c r="W465" s="38"/>
      <c r="X465" s="38"/>
      <c r="Y465" s="38"/>
      <c r="Z465" s="38"/>
    </row>
    <row r="466" spans="1:26" ht="14.25" customHeight="1" x14ac:dyDescent="0.25">
      <c r="A466" s="38"/>
      <c r="B466" s="38"/>
      <c r="C466" s="38"/>
      <c r="D466" s="38"/>
      <c r="E466" s="38"/>
      <c r="F466" s="38"/>
      <c r="G466" s="38"/>
      <c r="H466" s="38"/>
      <c r="I466" s="38"/>
      <c r="J466" s="38"/>
      <c r="K466" s="38"/>
      <c r="L466" s="38"/>
      <c r="M466" s="38"/>
      <c r="N466" s="38"/>
      <c r="O466" s="38"/>
      <c r="P466" s="38"/>
      <c r="Q466" s="38"/>
      <c r="R466" s="38"/>
      <c r="S466" s="38"/>
      <c r="T466" s="38"/>
      <c r="U466" s="38"/>
      <c r="V466" s="38"/>
      <c r="W466" s="38"/>
      <c r="X466" s="38"/>
      <c r="Y466" s="38"/>
      <c r="Z466" s="38"/>
    </row>
    <row r="467" spans="1:26" ht="14.25" customHeight="1" x14ac:dyDescent="0.25">
      <c r="A467" s="38"/>
      <c r="B467" s="38"/>
      <c r="C467" s="38"/>
      <c r="D467" s="38"/>
      <c r="E467" s="38"/>
      <c r="F467" s="38"/>
      <c r="G467" s="38"/>
      <c r="H467" s="38"/>
      <c r="I467" s="38"/>
      <c r="J467" s="38"/>
      <c r="K467" s="38"/>
      <c r="L467" s="38"/>
      <c r="M467" s="38"/>
      <c r="N467" s="38"/>
      <c r="O467" s="38"/>
      <c r="P467" s="38"/>
      <c r="Q467" s="38"/>
      <c r="R467" s="38"/>
      <c r="S467" s="38"/>
      <c r="T467" s="38"/>
      <c r="U467" s="38"/>
      <c r="V467" s="38"/>
      <c r="W467" s="38"/>
      <c r="X467" s="38"/>
      <c r="Y467" s="38"/>
      <c r="Z467" s="38"/>
    </row>
    <row r="468" spans="1:26" ht="14.25" customHeight="1" x14ac:dyDescent="0.25">
      <c r="A468" s="38"/>
      <c r="B468" s="38"/>
      <c r="C468" s="38"/>
      <c r="D468" s="38"/>
      <c r="E468" s="38"/>
      <c r="F468" s="38"/>
      <c r="G468" s="38"/>
      <c r="H468" s="38"/>
      <c r="I468" s="38"/>
      <c r="J468" s="38"/>
      <c r="K468" s="38"/>
      <c r="L468" s="38"/>
      <c r="M468" s="38"/>
      <c r="N468" s="38"/>
      <c r="O468" s="38"/>
      <c r="P468" s="38"/>
      <c r="Q468" s="38"/>
      <c r="R468" s="38"/>
      <c r="S468" s="38"/>
      <c r="T468" s="38"/>
      <c r="U468" s="38"/>
      <c r="V468" s="38"/>
      <c r="W468" s="38"/>
      <c r="X468" s="38"/>
      <c r="Y468" s="38"/>
      <c r="Z468" s="38"/>
    </row>
    <row r="469" spans="1:26" ht="14.25" customHeight="1" x14ac:dyDescent="0.25">
      <c r="A469" s="38"/>
      <c r="B469" s="38"/>
      <c r="C469" s="38"/>
      <c r="D469" s="38"/>
      <c r="E469" s="38"/>
      <c r="F469" s="38"/>
      <c r="G469" s="38"/>
      <c r="H469" s="38"/>
      <c r="I469" s="38"/>
      <c r="J469" s="38"/>
      <c r="K469" s="38"/>
      <c r="L469" s="38"/>
      <c r="M469" s="38"/>
      <c r="N469" s="38"/>
      <c r="O469" s="38"/>
      <c r="P469" s="38"/>
      <c r="Q469" s="38"/>
      <c r="R469" s="38"/>
      <c r="S469" s="38"/>
      <c r="T469" s="38"/>
      <c r="U469" s="38"/>
      <c r="V469" s="38"/>
      <c r="W469" s="38"/>
      <c r="X469" s="38"/>
      <c r="Y469" s="38"/>
      <c r="Z469" s="38"/>
    </row>
    <row r="470" spans="1:26" ht="14.25" customHeight="1" x14ac:dyDescent="0.25">
      <c r="A470" s="38"/>
      <c r="B470" s="38"/>
      <c r="C470" s="38"/>
      <c r="D470" s="38"/>
      <c r="E470" s="38"/>
      <c r="F470" s="38"/>
      <c r="G470" s="38"/>
      <c r="H470" s="38"/>
      <c r="I470" s="38"/>
      <c r="J470" s="38"/>
      <c r="K470" s="38"/>
      <c r="L470" s="38"/>
      <c r="M470" s="38"/>
      <c r="N470" s="38"/>
      <c r="O470" s="38"/>
      <c r="P470" s="38"/>
      <c r="Q470" s="38"/>
      <c r="R470" s="38"/>
      <c r="S470" s="38"/>
      <c r="T470" s="38"/>
      <c r="U470" s="38"/>
      <c r="V470" s="38"/>
      <c r="W470" s="38"/>
      <c r="X470" s="38"/>
      <c r="Y470" s="38"/>
      <c r="Z470" s="38"/>
    </row>
    <row r="471" spans="1:26" ht="14.25" customHeight="1" x14ac:dyDescent="0.25">
      <c r="A471" s="38"/>
      <c r="B471" s="38"/>
      <c r="C471" s="38"/>
      <c r="D471" s="38"/>
      <c r="E471" s="38"/>
      <c r="F471" s="38"/>
      <c r="G471" s="38"/>
      <c r="H471" s="38"/>
      <c r="I471" s="38"/>
      <c r="J471" s="38"/>
      <c r="K471" s="38"/>
      <c r="L471" s="38"/>
      <c r="M471" s="38"/>
      <c r="N471" s="38"/>
      <c r="O471" s="38"/>
      <c r="P471" s="38"/>
      <c r="Q471" s="38"/>
      <c r="R471" s="38"/>
      <c r="S471" s="38"/>
      <c r="T471" s="38"/>
      <c r="U471" s="38"/>
      <c r="V471" s="38"/>
      <c r="W471" s="38"/>
      <c r="X471" s="38"/>
      <c r="Y471" s="38"/>
      <c r="Z471" s="38"/>
    </row>
    <row r="472" spans="1:26" ht="14.25" customHeight="1" x14ac:dyDescent="0.25">
      <c r="A472" s="38"/>
      <c r="B472" s="38"/>
      <c r="C472" s="38"/>
      <c r="D472" s="38"/>
      <c r="E472" s="38"/>
      <c r="F472" s="38"/>
      <c r="G472" s="38"/>
      <c r="H472" s="38"/>
      <c r="I472" s="38"/>
      <c r="J472" s="38"/>
      <c r="K472" s="38"/>
      <c r="L472" s="38"/>
      <c r="M472" s="38"/>
      <c r="N472" s="38"/>
      <c r="O472" s="38"/>
      <c r="P472" s="38"/>
      <c r="Q472" s="38"/>
      <c r="R472" s="38"/>
      <c r="S472" s="38"/>
      <c r="T472" s="38"/>
      <c r="U472" s="38"/>
      <c r="V472" s="38"/>
      <c r="W472" s="38"/>
      <c r="X472" s="38"/>
      <c r="Y472" s="38"/>
      <c r="Z472" s="38"/>
    </row>
    <row r="473" spans="1:26" ht="14.25" customHeight="1" x14ac:dyDescent="0.25">
      <c r="A473" s="38"/>
      <c r="B473" s="38"/>
      <c r="C473" s="38"/>
      <c r="D473" s="38"/>
      <c r="E473" s="38"/>
      <c r="F473" s="38"/>
      <c r="G473" s="38"/>
      <c r="H473" s="38"/>
      <c r="I473" s="38"/>
      <c r="J473" s="38"/>
      <c r="K473" s="38"/>
      <c r="L473" s="38"/>
      <c r="M473" s="38"/>
      <c r="N473" s="38"/>
      <c r="O473" s="38"/>
      <c r="P473" s="38"/>
      <c r="Q473" s="38"/>
      <c r="R473" s="38"/>
      <c r="S473" s="38"/>
      <c r="T473" s="38"/>
      <c r="U473" s="38"/>
      <c r="V473" s="38"/>
      <c r="W473" s="38"/>
      <c r="X473" s="38"/>
      <c r="Y473" s="38"/>
      <c r="Z473" s="38"/>
    </row>
    <row r="474" spans="1:26" ht="14.25" customHeight="1" x14ac:dyDescent="0.25">
      <c r="A474" s="38"/>
      <c r="B474" s="38"/>
      <c r="C474" s="38"/>
      <c r="D474" s="38"/>
      <c r="E474" s="38"/>
      <c r="F474" s="38"/>
      <c r="G474" s="38"/>
      <c r="H474" s="38"/>
      <c r="I474" s="38"/>
      <c r="J474" s="38"/>
      <c r="K474" s="38"/>
      <c r="L474" s="38"/>
      <c r="M474" s="38"/>
      <c r="N474" s="38"/>
      <c r="O474" s="38"/>
      <c r="P474" s="38"/>
      <c r="Q474" s="38"/>
      <c r="R474" s="38"/>
      <c r="S474" s="38"/>
      <c r="T474" s="38"/>
      <c r="U474" s="38"/>
      <c r="V474" s="38"/>
      <c r="W474" s="38"/>
      <c r="X474" s="38"/>
      <c r="Y474" s="38"/>
      <c r="Z474" s="38"/>
    </row>
    <row r="475" spans="1:26" ht="14.25" customHeight="1" x14ac:dyDescent="0.25">
      <c r="A475" s="38"/>
      <c r="B475" s="38"/>
      <c r="C475" s="38"/>
      <c r="D475" s="38"/>
      <c r="E475" s="38"/>
      <c r="F475" s="38"/>
      <c r="G475" s="38"/>
      <c r="H475" s="38"/>
      <c r="I475" s="38"/>
      <c r="J475" s="38"/>
      <c r="K475" s="38"/>
      <c r="L475" s="38"/>
      <c r="M475" s="38"/>
      <c r="N475" s="38"/>
      <c r="O475" s="38"/>
      <c r="P475" s="38"/>
      <c r="Q475" s="38"/>
      <c r="R475" s="38"/>
      <c r="S475" s="38"/>
      <c r="T475" s="38"/>
      <c r="U475" s="38"/>
      <c r="V475" s="38"/>
      <c r="W475" s="38"/>
      <c r="X475" s="38"/>
      <c r="Y475" s="38"/>
      <c r="Z475" s="38"/>
    </row>
    <row r="476" spans="1:26" ht="14.25" customHeight="1" x14ac:dyDescent="0.25">
      <c r="A476" s="38"/>
      <c r="B476" s="38"/>
      <c r="C476" s="38"/>
      <c r="D476" s="38"/>
      <c r="E476" s="38"/>
      <c r="F476" s="38"/>
      <c r="G476" s="38"/>
      <c r="H476" s="38"/>
      <c r="I476" s="38"/>
      <c r="J476" s="38"/>
      <c r="K476" s="38"/>
      <c r="L476" s="38"/>
      <c r="M476" s="38"/>
      <c r="N476" s="38"/>
      <c r="O476" s="38"/>
      <c r="P476" s="38"/>
      <c r="Q476" s="38"/>
      <c r="R476" s="38"/>
      <c r="S476" s="38"/>
      <c r="T476" s="38"/>
      <c r="U476" s="38"/>
      <c r="V476" s="38"/>
      <c r="W476" s="38"/>
      <c r="X476" s="38"/>
      <c r="Y476" s="38"/>
      <c r="Z476" s="38"/>
    </row>
    <row r="477" spans="1:26" ht="14.25" customHeight="1" x14ac:dyDescent="0.25">
      <c r="A477" s="38"/>
      <c r="B477" s="38"/>
      <c r="C477" s="38"/>
      <c r="D477" s="38"/>
      <c r="E477" s="38"/>
      <c r="F477" s="38"/>
      <c r="G477" s="38"/>
      <c r="H477" s="38"/>
      <c r="I477" s="38"/>
      <c r="J477" s="38"/>
      <c r="K477" s="38"/>
      <c r="L477" s="38"/>
      <c r="M477" s="38"/>
      <c r="N477" s="38"/>
      <c r="O477" s="38"/>
      <c r="P477" s="38"/>
      <c r="Q477" s="38"/>
      <c r="R477" s="38"/>
      <c r="S477" s="38"/>
      <c r="T477" s="38"/>
      <c r="U477" s="38"/>
      <c r="V477" s="38"/>
      <c r="W477" s="38"/>
      <c r="X477" s="38"/>
      <c r="Y477" s="38"/>
      <c r="Z477" s="38"/>
    </row>
    <row r="478" spans="1:26" ht="14.25" customHeight="1" x14ac:dyDescent="0.25">
      <c r="A478" s="38"/>
      <c r="B478" s="38"/>
      <c r="C478" s="38"/>
      <c r="D478" s="38"/>
      <c r="E478" s="38"/>
      <c r="F478" s="38"/>
      <c r="G478" s="38"/>
      <c r="H478" s="38"/>
      <c r="I478" s="38"/>
      <c r="J478" s="38"/>
      <c r="K478" s="38"/>
      <c r="L478" s="38"/>
      <c r="M478" s="38"/>
      <c r="N478" s="38"/>
      <c r="O478" s="38"/>
      <c r="P478" s="38"/>
      <c r="Q478" s="38"/>
      <c r="R478" s="38"/>
      <c r="S478" s="38"/>
      <c r="T478" s="38"/>
      <c r="U478" s="38"/>
      <c r="V478" s="38"/>
      <c r="W478" s="38"/>
      <c r="X478" s="38"/>
      <c r="Y478" s="38"/>
      <c r="Z478" s="38"/>
    </row>
    <row r="479" spans="1:26" ht="14.25" customHeight="1" x14ac:dyDescent="0.25">
      <c r="A479" s="38"/>
      <c r="B479" s="38"/>
      <c r="C479" s="38"/>
      <c r="D479" s="38"/>
      <c r="E479" s="38"/>
      <c r="F479" s="38"/>
      <c r="G479" s="38"/>
      <c r="H479" s="38"/>
      <c r="I479" s="38"/>
      <c r="J479" s="38"/>
      <c r="K479" s="38"/>
      <c r="L479" s="38"/>
      <c r="M479" s="38"/>
      <c r="N479" s="38"/>
      <c r="O479" s="38"/>
      <c r="P479" s="38"/>
      <c r="Q479" s="38"/>
      <c r="R479" s="38"/>
      <c r="S479" s="38"/>
      <c r="T479" s="38"/>
      <c r="U479" s="38"/>
      <c r="V479" s="38"/>
      <c r="W479" s="38"/>
      <c r="X479" s="38"/>
      <c r="Y479" s="38"/>
      <c r="Z479" s="38"/>
    </row>
    <row r="480" spans="1:26" ht="14.25" customHeight="1" x14ac:dyDescent="0.25">
      <c r="A480" s="38"/>
      <c r="B480" s="38"/>
      <c r="C480" s="38"/>
      <c r="D480" s="38"/>
      <c r="E480" s="38"/>
      <c r="F480" s="38"/>
      <c r="G480" s="38"/>
      <c r="H480" s="38"/>
      <c r="I480" s="38"/>
      <c r="J480" s="38"/>
      <c r="K480" s="38"/>
      <c r="L480" s="38"/>
      <c r="M480" s="38"/>
      <c r="N480" s="38"/>
      <c r="O480" s="38"/>
      <c r="P480" s="38"/>
      <c r="Q480" s="38"/>
      <c r="R480" s="38"/>
      <c r="S480" s="38"/>
      <c r="T480" s="38"/>
      <c r="U480" s="38"/>
      <c r="V480" s="38"/>
      <c r="W480" s="38"/>
      <c r="X480" s="38"/>
      <c r="Y480" s="38"/>
      <c r="Z480" s="38"/>
    </row>
    <row r="481" spans="1:26" ht="14.25" customHeight="1" x14ac:dyDescent="0.25">
      <c r="A481" s="38"/>
      <c r="B481" s="38"/>
      <c r="C481" s="38"/>
      <c r="D481" s="38"/>
      <c r="E481" s="38"/>
      <c r="F481" s="38"/>
      <c r="G481" s="38"/>
      <c r="H481" s="38"/>
      <c r="I481" s="38"/>
      <c r="J481" s="38"/>
      <c r="K481" s="38"/>
      <c r="L481" s="38"/>
      <c r="M481" s="38"/>
      <c r="N481" s="38"/>
      <c r="O481" s="38"/>
      <c r="P481" s="38"/>
      <c r="Q481" s="38"/>
      <c r="R481" s="38"/>
      <c r="S481" s="38"/>
      <c r="T481" s="38"/>
      <c r="U481" s="38"/>
      <c r="V481" s="38"/>
      <c r="W481" s="38"/>
      <c r="X481" s="38"/>
      <c r="Y481" s="38"/>
      <c r="Z481" s="38"/>
    </row>
    <row r="482" spans="1:26" ht="14.25" customHeight="1" x14ac:dyDescent="0.25">
      <c r="A482" s="38"/>
      <c r="B482" s="38"/>
      <c r="C482" s="38"/>
      <c r="D482" s="38"/>
      <c r="E482" s="38"/>
      <c r="F482" s="38"/>
      <c r="G482" s="38"/>
      <c r="H482" s="38"/>
      <c r="I482" s="38"/>
      <c r="J482" s="38"/>
      <c r="K482" s="38"/>
      <c r="L482" s="38"/>
      <c r="M482" s="38"/>
      <c r="N482" s="38"/>
      <c r="O482" s="38"/>
      <c r="P482" s="38"/>
      <c r="Q482" s="38"/>
      <c r="R482" s="38"/>
      <c r="S482" s="38"/>
      <c r="T482" s="38"/>
      <c r="U482" s="38"/>
      <c r="V482" s="38"/>
      <c r="W482" s="38"/>
      <c r="X482" s="38"/>
      <c r="Y482" s="38"/>
      <c r="Z482" s="38"/>
    </row>
    <row r="483" spans="1:26" ht="14.25" customHeight="1" x14ac:dyDescent="0.25">
      <c r="A483" s="38"/>
      <c r="B483" s="38"/>
      <c r="C483" s="38"/>
      <c r="D483" s="38"/>
      <c r="E483" s="38"/>
      <c r="F483" s="38"/>
      <c r="G483" s="38"/>
      <c r="H483" s="38"/>
      <c r="I483" s="38"/>
      <c r="J483" s="38"/>
      <c r="K483" s="38"/>
      <c r="L483" s="38"/>
      <c r="M483" s="38"/>
      <c r="N483" s="38"/>
      <c r="O483" s="38"/>
      <c r="P483" s="38"/>
      <c r="Q483" s="38"/>
      <c r="R483" s="38"/>
      <c r="S483" s="38"/>
      <c r="T483" s="38"/>
      <c r="U483" s="38"/>
      <c r="V483" s="38"/>
      <c r="W483" s="38"/>
      <c r="X483" s="38"/>
      <c r="Y483" s="38"/>
      <c r="Z483" s="38"/>
    </row>
    <row r="484" spans="1:26" ht="14.25" customHeight="1" x14ac:dyDescent="0.25">
      <c r="A484" s="38"/>
      <c r="B484" s="38"/>
      <c r="C484" s="38"/>
      <c r="D484" s="38"/>
      <c r="E484" s="38"/>
      <c r="F484" s="38"/>
      <c r="G484" s="38"/>
      <c r="H484" s="38"/>
      <c r="I484" s="38"/>
      <c r="J484" s="38"/>
      <c r="K484" s="38"/>
      <c r="L484" s="38"/>
      <c r="M484" s="38"/>
      <c r="N484" s="38"/>
      <c r="O484" s="38"/>
      <c r="P484" s="38"/>
      <c r="Q484" s="38"/>
      <c r="R484" s="38"/>
      <c r="S484" s="38"/>
      <c r="T484" s="38"/>
      <c r="U484" s="38"/>
      <c r="V484" s="38"/>
      <c r="W484" s="38"/>
      <c r="X484" s="38"/>
      <c r="Y484" s="38"/>
      <c r="Z484" s="38"/>
    </row>
    <row r="485" spans="1:26" ht="14.25" customHeight="1" x14ac:dyDescent="0.25">
      <c r="A485" s="38"/>
      <c r="B485" s="38"/>
      <c r="C485" s="38"/>
      <c r="D485" s="38"/>
      <c r="E485" s="38"/>
      <c r="F485" s="38"/>
      <c r="G485" s="38"/>
      <c r="H485" s="38"/>
      <c r="I485" s="38"/>
      <c r="J485" s="38"/>
      <c r="K485" s="38"/>
      <c r="L485" s="38"/>
      <c r="M485" s="38"/>
      <c r="N485" s="38"/>
      <c r="O485" s="38"/>
      <c r="P485" s="38"/>
      <c r="Q485" s="38"/>
      <c r="R485" s="38"/>
      <c r="S485" s="38"/>
      <c r="T485" s="38"/>
      <c r="U485" s="38"/>
      <c r="V485" s="38"/>
      <c r="W485" s="38"/>
      <c r="X485" s="38"/>
      <c r="Y485" s="38"/>
      <c r="Z485" s="38"/>
    </row>
    <row r="486" spans="1:26" ht="14.25" customHeight="1" x14ac:dyDescent="0.25">
      <c r="A486" s="38"/>
      <c r="B486" s="38"/>
      <c r="C486" s="38"/>
      <c r="D486" s="38"/>
      <c r="E486" s="38"/>
      <c r="F486" s="38"/>
      <c r="G486" s="38"/>
      <c r="H486" s="38"/>
      <c r="I486" s="38"/>
      <c r="J486" s="38"/>
      <c r="K486" s="38"/>
      <c r="L486" s="38"/>
      <c r="M486" s="38"/>
      <c r="N486" s="38"/>
      <c r="O486" s="38"/>
      <c r="P486" s="38"/>
      <c r="Q486" s="38"/>
      <c r="R486" s="38"/>
      <c r="S486" s="38"/>
      <c r="T486" s="38"/>
      <c r="U486" s="38"/>
      <c r="V486" s="38"/>
      <c r="W486" s="38"/>
      <c r="X486" s="38"/>
      <c r="Y486" s="38"/>
      <c r="Z486" s="38"/>
    </row>
    <row r="487" spans="1:26" ht="14.25" customHeight="1" x14ac:dyDescent="0.25">
      <c r="A487" s="38"/>
      <c r="B487" s="38"/>
      <c r="C487" s="38"/>
      <c r="D487" s="38"/>
      <c r="E487" s="38"/>
      <c r="F487" s="38"/>
      <c r="G487" s="38"/>
      <c r="H487" s="38"/>
      <c r="I487" s="38"/>
      <c r="J487" s="38"/>
      <c r="K487" s="38"/>
      <c r="L487" s="38"/>
      <c r="M487" s="38"/>
      <c r="N487" s="38"/>
      <c r="O487" s="38"/>
      <c r="P487" s="38"/>
      <c r="Q487" s="38"/>
      <c r="R487" s="38"/>
      <c r="S487" s="38"/>
      <c r="T487" s="38"/>
      <c r="U487" s="38"/>
      <c r="V487" s="38"/>
      <c r="W487" s="38"/>
      <c r="X487" s="38"/>
      <c r="Y487" s="38"/>
      <c r="Z487" s="38"/>
    </row>
    <row r="488" spans="1:26" ht="14.25" customHeight="1" x14ac:dyDescent="0.25">
      <c r="A488" s="38"/>
      <c r="B488" s="38"/>
      <c r="C488" s="38"/>
      <c r="D488" s="38"/>
      <c r="E488" s="38"/>
      <c r="F488" s="38"/>
      <c r="G488" s="38"/>
      <c r="H488" s="38"/>
      <c r="I488" s="38"/>
      <c r="J488" s="38"/>
      <c r="K488" s="38"/>
      <c r="L488" s="38"/>
      <c r="M488" s="38"/>
      <c r="N488" s="38"/>
      <c r="O488" s="38"/>
      <c r="P488" s="38"/>
      <c r="Q488" s="38"/>
      <c r="R488" s="38"/>
      <c r="S488" s="38"/>
      <c r="T488" s="38"/>
      <c r="U488" s="38"/>
      <c r="V488" s="38"/>
      <c r="W488" s="38"/>
      <c r="X488" s="38"/>
      <c r="Y488" s="38"/>
      <c r="Z488" s="38"/>
    </row>
    <row r="489" spans="1:26" ht="14.25" customHeight="1" x14ac:dyDescent="0.25">
      <c r="A489" s="38"/>
      <c r="B489" s="38"/>
      <c r="C489" s="38"/>
      <c r="D489" s="38"/>
      <c r="E489" s="38"/>
      <c r="F489" s="38"/>
      <c r="G489" s="38"/>
      <c r="H489" s="38"/>
      <c r="I489" s="38"/>
      <c r="J489" s="38"/>
      <c r="K489" s="38"/>
      <c r="L489" s="38"/>
      <c r="M489" s="38"/>
      <c r="N489" s="38"/>
      <c r="O489" s="38"/>
      <c r="P489" s="38"/>
      <c r="Q489" s="38"/>
      <c r="R489" s="38"/>
      <c r="S489" s="38"/>
      <c r="T489" s="38"/>
      <c r="U489" s="38"/>
      <c r="V489" s="38"/>
      <c r="W489" s="38"/>
      <c r="X489" s="38"/>
      <c r="Y489" s="38"/>
      <c r="Z489" s="38"/>
    </row>
    <row r="490" spans="1:26" ht="14.25" customHeight="1" x14ac:dyDescent="0.25">
      <c r="A490" s="38"/>
      <c r="B490" s="38"/>
      <c r="C490" s="38"/>
      <c r="D490" s="38"/>
      <c r="E490" s="38"/>
      <c r="F490" s="38"/>
      <c r="G490" s="38"/>
      <c r="H490" s="38"/>
      <c r="I490" s="38"/>
      <c r="J490" s="38"/>
      <c r="K490" s="38"/>
      <c r="L490" s="38"/>
      <c r="M490" s="38"/>
      <c r="N490" s="38"/>
      <c r="O490" s="38"/>
      <c r="P490" s="38"/>
      <c r="Q490" s="38"/>
      <c r="R490" s="38"/>
      <c r="S490" s="38"/>
      <c r="T490" s="38"/>
      <c r="U490" s="38"/>
      <c r="V490" s="38"/>
      <c r="W490" s="38"/>
      <c r="X490" s="38"/>
      <c r="Y490" s="38"/>
      <c r="Z490" s="38"/>
    </row>
    <row r="491" spans="1:26" ht="14.25" customHeight="1" x14ac:dyDescent="0.25">
      <c r="A491" s="38"/>
      <c r="B491" s="38"/>
      <c r="C491" s="38"/>
      <c r="D491" s="38"/>
      <c r="E491" s="38"/>
      <c r="F491" s="38"/>
      <c r="G491" s="38"/>
      <c r="H491" s="38"/>
      <c r="I491" s="38"/>
      <c r="J491" s="38"/>
      <c r="K491" s="38"/>
      <c r="L491" s="38"/>
      <c r="M491" s="38"/>
      <c r="N491" s="38"/>
      <c r="O491" s="38"/>
      <c r="P491" s="38"/>
      <c r="Q491" s="38"/>
      <c r="R491" s="38"/>
      <c r="S491" s="38"/>
      <c r="T491" s="38"/>
      <c r="U491" s="38"/>
      <c r="V491" s="38"/>
      <c r="W491" s="38"/>
      <c r="X491" s="38"/>
      <c r="Y491" s="38"/>
      <c r="Z491" s="38"/>
    </row>
    <row r="492" spans="1:26" ht="14.25" customHeight="1" x14ac:dyDescent="0.25">
      <c r="A492" s="38"/>
      <c r="B492" s="38"/>
      <c r="C492" s="38"/>
      <c r="D492" s="38"/>
      <c r="E492" s="38"/>
      <c r="F492" s="38"/>
      <c r="G492" s="38"/>
      <c r="H492" s="38"/>
      <c r="I492" s="38"/>
      <c r="J492" s="38"/>
      <c r="K492" s="38"/>
      <c r="L492" s="38"/>
      <c r="M492" s="38"/>
      <c r="N492" s="38"/>
      <c r="O492" s="38"/>
      <c r="P492" s="38"/>
      <c r="Q492" s="38"/>
      <c r="R492" s="38"/>
      <c r="S492" s="38"/>
      <c r="T492" s="38"/>
      <c r="U492" s="38"/>
      <c r="V492" s="38"/>
      <c r="W492" s="38"/>
      <c r="X492" s="38"/>
      <c r="Y492" s="38"/>
      <c r="Z492" s="38"/>
    </row>
    <row r="493" spans="1:26" ht="14.25" customHeight="1" x14ac:dyDescent="0.25">
      <c r="A493" s="38"/>
      <c r="B493" s="38"/>
      <c r="C493" s="38"/>
      <c r="D493" s="38"/>
      <c r="E493" s="38"/>
      <c r="F493" s="38"/>
      <c r="G493" s="38"/>
      <c r="H493" s="38"/>
      <c r="I493" s="38"/>
      <c r="J493" s="38"/>
      <c r="K493" s="38"/>
      <c r="L493" s="38"/>
      <c r="M493" s="38"/>
      <c r="N493" s="38"/>
      <c r="O493" s="38"/>
      <c r="P493" s="38"/>
      <c r="Q493" s="38"/>
      <c r="R493" s="38"/>
      <c r="S493" s="38"/>
      <c r="T493" s="38"/>
      <c r="U493" s="38"/>
      <c r="V493" s="38"/>
      <c r="W493" s="38"/>
      <c r="X493" s="38"/>
      <c r="Y493" s="38"/>
      <c r="Z493" s="38"/>
    </row>
    <row r="494" spans="1:26" ht="14.25" customHeight="1" x14ac:dyDescent="0.25">
      <c r="A494" s="38"/>
      <c r="B494" s="38"/>
      <c r="C494" s="38"/>
      <c r="D494" s="38"/>
      <c r="E494" s="38"/>
      <c r="F494" s="38"/>
      <c r="G494" s="38"/>
      <c r="H494" s="38"/>
      <c r="I494" s="38"/>
      <c r="J494" s="38"/>
      <c r="K494" s="38"/>
      <c r="L494" s="38"/>
      <c r="M494" s="38"/>
      <c r="N494" s="38"/>
      <c r="O494" s="38"/>
      <c r="P494" s="38"/>
      <c r="Q494" s="38"/>
      <c r="R494" s="38"/>
      <c r="S494" s="38"/>
      <c r="T494" s="38"/>
      <c r="U494" s="38"/>
      <c r="V494" s="38"/>
      <c r="W494" s="38"/>
      <c r="X494" s="38"/>
      <c r="Y494" s="38"/>
      <c r="Z494" s="38"/>
    </row>
    <row r="495" spans="1:26" ht="14.25" customHeight="1" x14ac:dyDescent="0.25">
      <c r="A495" s="38"/>
      <c r="B495" s="38"/>
      <c r="C495" s="38"/>
      <c r="D495" s="38"/>
      <c r="E495" s="38"/>
      <c r="F495" s="38"/>
      <c r="G495" s="38"/>
      <c r="H495" s="38"/>
      <c r="I495" s="38"/>
      <c r="J495" s="38"/>
      <c r="K495" s="38"/>
      <c r="L495" s="38"/>
      <c r="M495" s="38"/>
      <c r="N495" s="38"/>
      <c r="O495" s="38"/>
      <c r="P495" s="38"/>
      <c r="Q495" s="38"/>
      <c r="R495" s="38"/>
      <c r="S495" s="38"/>
      <c r="T495" s="38"/>
      <c r="U495" s="38"/>
      <c r="V495" s="38"/>
      <c r="W495" s="38"/>
      <c r="X495" s="38"/>
      <c r="Y495" s="38"/>
      <c r="Z495" s="38"/>
    </row>
    <row r="496" spans="1:26" ht="14.25" customHeight="1" x14ac:dyDescent="0.25">
      <c r="A496" s="38"/>
      <c r="B496" s="38"/>
      <c r="C496" s="38"/>
      <c r="D496" s="38"/>
      <c r="E496" s="38"/>
      <c r="F496" s="38"/>
      <c r="G496" s="38"/>
      <c r="H496" s="38"/>
      <c r="I496" s="38"/>
      <c r="J496" s="38"/>
      <c r="K496" s="38"/>
      <c r="L496" s="38"/>
      <c r="M496" s="38"/>
      <c r="N496" s="38"/>
      <c r="O496" s="38"/>
      <c r="P496" s="38"/>
      <c r="Q496" s="38"/>
      <c r="R496" s="38"/>
      <c r="S496" s="38"/>
      <c r="T496" s="38"/>
      <c r="U496" s="38"/>
      <c r="V496" s="38"/>
      <c r="W496" s="38"/>
      <c r="X496" s="38"/>
      <c r="Y496" s="38"/>
      <c r="Z496" s="38"/>
    </row>
    <row r="497" spans="1:26" ht="14.25" customHeight="1" x14ac:dyDescent="0.25">
      <c r="A497" s="38"/>
      <c r="B497" s="38"/>
      <c r="C497" s="38"/>
      <c r="D497" s="38"/>
      <c r="E497" s="38"/>
      <c r="F497" s="38"/>
      <c r="G497" s="38"/>
      <c r="H497" s="38"/>
      <c r="I497" s="38"/>
      <c r="J497" s="38"/>
      <c r="K497" s="38"/>
      <c r="L497" s="38"/>
      <c r="M497" s="38"/>
      <c r="N497" s="38"/>
      <c r="O497" s="38"/>
      <c r="P497" s="38"/>
      <c r="Q497" s="38"/>
      <c r="R497" s="38"/>
      <c r="S497" s="38"/>
      <c r="T497" s="38"/>
      <c r="U497" s="38"/>
      <c r="V497" s="38"/>
      <c r="W497" s="38"/>
      <c r="X497" s="38"/>
      <c r="Y497" s="38"/>
      <c r="Z497" s="38"/>
    </row>
    <row r="498" spans="1:26" ht="14.25" customHeight="1" x14ac:dyDescent="0.25">
      <c r="A498" s="38"/>
      <c r="B498" s="38"/>
      <c r="C498" s="38"/>
      <c r="D498" s="38"/>
      <c r="E498" s="38"/>
      <c r="F498" s="38"/>
      <c r="G498" s="38"/>
      <c r="H498" s="38"/>
      <c r="I498" s="38"/>
      <c r="J498" s="38"/>
      <c r="K498" s="38"/>
      <c r="L498" s="38"/>
      <c r="M498" s="38"/>
      <c r="N498" s="38"/>
      <c r="O498" s="38"/>
      <c r="P498" s="38"/>
      <c r="Q498" s="38"/>
      <c r="R498" s="38"/>
      <c r="S498" s="38"/>
      <c r="T498" s="38"/>
      <c r="U498" s="38"/>
      <c r="V498" s="38"/>
      <c r="W498" s="38"/>
      <c r="X498" s="38"/>
      <c r="Y498" s="38"/>
      <c r="Z498" s="38"/>
    </row>
    <row r="499" spans="1:26" ht="14.25" customHeight="1" x14ac:dyDescent="0.25">
      <c r="A499" s="38"/>
      <c r="B499" s="38"/>
      <c r="C499" s="38"/>
      <c r="D499" s="38"/>
      <c r="E499" s="38"/>
      <c r="F499" s="38"/>
      <c r="G499" s="38"/>
      <c r="H499" s="38"/>
      <c r="I499" s="38"/>
      <c r="J499" s="38"/>
      <c r="K499" s="38"/>
      <c r="L499" s="38"/>
      <c r="M499" s="38"/>
      <c r="N499" s="38"/>
      <c r="O499" s="38"/>
      <c r="P499" s="38"/>
      <c r="Q499" s="38"/>
      <c r="R499" s="38"/>
      <c r="S499" s="38"/>
      <c r="T499" s="38"/>
      <c r="U499" s="38"/>
      <c r="V499" s="38"/>
      <c r="W499" s="38"/>
      <c r="X499" s="38"/>
      <c r="Y499" s="38"/>
      <c r="Z499" s="38"/>
    </row>
    <row r="500" spans="1:26" ht="14.25" customHeight="1" x14ac:dyDescent="0.25">
      <c r="A500" s="38"/>
      <c r="B500" s="38"/>
      <c r="C500" s="38"/>
      <c r="D500" s="38"/>
      <c r="E500" s="38"/>
      <c r="F500" s="38"/>
      <c r="G500" s="38"/>
      <c r="H500" s="38"/>
      <c r="I500" s="38"/>
      <c r="J500" s="38"/>
      <c r="K500" s="38"/>
      <c r="L500" s="38"/>
      <c r="M500" s="38"/>
      <c r="N500" s="38"/>
      <c r="O500" s="38"/>
      <c r="P500" s="38"/>
      <c r="Q500" s="38"/>
      <c r="R500" s="38"/>
      <c r="S500" s="38"/>
      <c r="T500" s="38"/>
      <c r="U500" s="38"/>
      <c r="V500" s="38"/>
      <c r="W500" s="38"/>
      <c r="X500" s="38"/>
      <c r="Y500" s="38"/>
      <c r="Z500" s="38"/>
    </row>
    <row r="501" spans="1:26" ht="14.25" customHeight="1" x14ac:dyDescent="0.25">
      <c r="A501" s="38"/>
      <c r="B501" s="38"/>
      <c r="C501" s="38"/>
      <c r="D501" s="38"/>
      <c r="E501" s="38"/>
      <c r="F501" s="38"/>
      <c r="G501" s="38"/>
      <c r="H501" s="38"/>
      <c r="I501" s="38"/>
      <c r="J501" s="38"/>
      <c r="K501" s="38"/>
      <c r="L501" s="38"/>
      <c r="M501" s="38"/>
      <c r="N501" s="38"/>
      <c r="O501" s="38"/>
      <c r="P501" s="38"/>
      <c r="Q501" s="38"/>
      <c r="R501" s="38"/>
      <c r="S501" s="38"/>
      <c r="T501" s="38"/>
      <c r="U501" s="38"/>
      <c r="V501" s="38"/>
      <c r="W501" s="38"/>
      <c r="X501" s="38"/>
      <c r="Y501" s="38"/>
      <c r="Z501" s="38"/>
    </row>
    <row r="502" spans="1:26" ht="14.25" customHeight="1" x14ac:dyDescent="0.25">
      <c r="A502" s="38"/>
      <c r="B502" s="38"/>
      <c r="C502" s="38"/>
      <c r="D502" s="38"/>
      <c r="E502" s="38"/>
      <c r="F502" s="38"/>
      <c r="G502" s="38"/>
      <c r="H502" s="38"/>
      <c r="I502" s="38"/>
      <c r="J502" s="38"/>
      <c r="K502" s="38"/>
      <c r="L502" s="38"/>
      <c r="M502" s="38"/>
      <c r="N502" s="38"/>
      <c r="O502" s="38"/>
      <c r="P502" s="38"/>
      <c r="Q502" s="38"/>
      <c r="R502" s="38"/>
      <c r="S502" s="38"/>
      <c r="T502" s="38"/>
      <c r="U502" s="38"/>
      <c r="V502" s="38"/>
      <c r="W502" s="38"/>
      <c r="X502" s="38"/>
      <c r="Y502" s="38"/>
      <c r="Z502" s="38"/>
    </row>
    <row r="503" spans="1:26" ht="14.25" customHeight="1" x14ac:dyDescent="0.25">
      <c r="A503" s="38"/>
      <c r="B503" s="38"/>
      <c r="C503" s="38"/>
      <c r="D503" s="38"/>
      <c r="E503" s="38"/>
      <c r="F503" s="38"/>
      <c r="G503" s="38"/>
      <c r="H503" s="38"/>
      <c r="I503" s="38"/>
      <c r="J503" s="38"/>
      <c r="K503" s="38"/>
      <c r="L503" s="38"/>
      <c r="M503" s="38"/>
      <c r="N503" s="38"/>
      <c r="O503" s="38"/>
      <c r="P503" s="38"/>
      <c r="Q503" s="38"/>
      <c r="R503" s="38"/>
      <c r="S503" s="38"/>
      <c r="T503" s="38"/>
      <c r="U503" s="38"/>
      <c r="V503" s="38"/>
      <c r="W503" s="38"/>
      <c r="X503" s="38"/>
      <c r="Y503" s="38"/>
      <c r="Z503" s="38"/>
    </row>
    <row r="504" spans="1:26" ht="14.25" customHeight="1" x14ac:dyDescent="0.25">
      <c r="A504" s="38"/>
      <c r="B504" s="38"/>
      <c r="C504" s="38"/>
      <c r="D504" s="38"/>
      <c r="E504" s="38"/>
      <c r="F504" s="38"/>
      <c r="G504" s="38"/>
      <c r="H504" s="38"/>
      <c r="I504" s="38"/>
      <c r="J504" s="38"/>
      <c r="K504" s="38"/>
      <c r="L504" s="38"/>
      <c r="M504" s="38"/>
      <c r="N504" s="38"/>
      <c r="O504" s="38"/>
      <c r="P504" s="38"/>
      <c r="Q504" s="38"/>
      <c r="R504" s="38"/>
      <c r="S504" s="38"/>
      <c r="T504" s="38"/>
      <c r="U504" s="38"/>
      <c r="V504" s="38"/>
      <c r="W504" s="38"/>
      <c r="X504" s="38"/>
      <c r="Y504" s="38"/>
      <c r="Z504" s="38"/>
    </row>
    <row r="505" spans="1:26" ht="14.25" customHeight="1" x14ac:dyDescent="0.25">
      <c r="A505" s="38"/>
      <c r="B505" s="38"/>
      <c r="C505" s="38"/>
      <c r="D505" s="38"/>
      <c r="E505" s="38"/>
      <c r="F505" s="38"/>
      <c r="G505" s="38"/>
      <c r="H505" s="38"/>
      <c r="I505" s="38"/>
      <c r="J505" s="38"/>
      <c r="K505" s="38"/>
      <c r="L505" s="38"/>
      <c r="M505" s="38"/>
      <c r="N505" s="38"/>
      <c r="O505" s="38"/>
      <c r="P505" s="38"/>
      <c r="Q505" s="38"/>
      <c r="R505" s="38"/>
      <c r="S505" s="38"/>
      <c r="T505" s="38"/>
      <c r="U505" s="38"/>
      <c r="V505" s="38"/>
      <c r="W505" s="38"/>
      <c r="X505" s="38"/>
      <c r="Y505" s="38"/>
      <c r="Z505" s="38"/>
    </row>
    <row r="506" spans="1:26" ht="14.25" customHeight="1" x14ac:dyDescent="0.25">
      <c r="A506" s="38"/>
      <c r="B506" s="38"/>
      <c r="C506" s="38"/>
      <c r="D506" s="38"/>
      <c r="E506" s="38"/>
      <c r="F506" s="38"/>
      <c r="G506" s="38"/>
      <c r="H506" s="38"/>
      <c r="I506" s="38"/>
      <c r="J506" s="38"/>
      <c r="K506" s="38"/>
      <c r="L506" s="38"/>
      <c r="M506" s="38"/>
      <c r="N506" s="38"/>
      <c r="O506" s="38"/>
      <c r="P506" s="38"/>
      <c r="Q506" s="38"/>
      <c r="R506" s="38"/>
      <c r="S506" s="38"/>
      <c r="T506" s="38"/>
      <c r="U506" s="38"/>
      <c r="V506" s="38"/>
      <c r="W506" s="38"/>
      <c r="X506" s="38"/>
      <c r="Y506" s="38"/>
      <c r="Z506" s="38"/>
    </row>
    <row r="507" spans="1:26" ht="14.25" customHeight="1" x14ac:dyDescent="0.25">
      <c r="A507" s="38"/>
      <c r="B507" s="38"/>
      <c r="C507" s="38"/>
      <c r="D507" s="38"/>
      <c r="E507" s="38"/>
      <c r="F507" s="38"/>
      <c r="G507" s="38"/>
      <c r="H507" s="38"/>
      <c r="I507" s="38"/>
      <c r="J507" s="38"/>
      <c r="K507" s="38"/>
      <c r="L507" s="38"/>
      <c r="M507" s="38"/>
      <c r="N507" s="38"/>
      <c r="O507" s="38"/>
      <c r="P507" s="38"/>
      <c r="Q507" s="38"/>
      <c r="R507" s="38"/>
      <c r="S507" s="38"/>
      <c r="T507" s="38"/>
      <c r="U507" s="38"/>
      <c r="V507" s="38"/>
      <c r="W507" s="38"/>
      <c r="X507" s="38"/>
      <c r="Y507" s="38"/>
      <c r="Z507" s="38"/>
    </row>
    <row r="508" spans="1:26" ht="14.25" customHeight="1" x14ac:dyDescent="0.25">
      <c r="A508" s="38"/>
      <c r="B508" s="38"/>
      <c r="C508" s="38"/>
      <c r="D508" s="38"/>
      <c r="E508" s="38"/>
      <c r="F508" s="38"/>
      <c r="G508" s="38"/>
      <c r="H508" s="38"/>
      <c r="I508" s="38"/>
      <c r="J508" s="38"/>
      <c r="K508" s="38"/>
      <c r="L508" s="38"/>
      <c r="M508" s="38"/>
      <c r="N508" s="38"/>
      <c r="O508" s="38"/>
      <c r="P508" s="38"/>
      <c r="Q508" s="38"/>
      <c r="R508" s="38"/>
      <c r="S508" s="38"/>
      <c r="T508" s="38"/>
      <c r="U508" s="38"/>
      <c r="V508" s="38"/>
      <c r="W508" s="38"/>
      <c r="X508" s="38"/>
      <c r="Y508" s="38"/>
      <c r="Z508" s="38"/>
    </row>
    <row r="509" spans="1:26" ht="14.25" customHeight="1" x14ac:dyDescent="0.25">
      <c r="A509" s="38"/>
      <c r="B509" s="38"/>
      <c r="C509" s="38"/>
      <c r="D509" s="38"/>
      <c r="E509" s="38"/>
      <c r="F509" s="38"/>
      <c r="G509" s="38"/>
      <c r="H509" s="38"/>
      <c r="I509" s="38"/>
      <c r="J509" s="38"/>
      <c r="K509" s="38"/>
      <c r="L509" s="38"/>
      <c r="M509" s="38"/>
      <c r="N509" s="38"/>
      <c r="O509" s="38"/>
      <c r="P509" s="38"/>
      <c r="Q509" s="38"/>
      <c r="R509" s="38"/>
      <c r="S509" s="38"/>
      <c r="T509" s="38"/>
      <c r="U509" s="38"/>
      <c r="V509" s="38"/>
      <c r="W509" s="38"/>
      <c r="X509" s="38"/>
      <c r="Y509" s="38"/>
      <c r="Z509" s="38"/>
    </row>
    <row r="510" spans="1:26" ht="14.25" customHeight="1" x14ac:dyDescent="0.25">
      <c r="A510" s="38"/>
      <c r="B510" s="38"/>
      <c r="C510" s="38"/>
      <c r="D510" s="38"/>
      <c r="E510" s="38"/>
      <c r="F510" s="38"/>
      <c r="G510" s="38"/>
      <c r="H510" s="38"/>
      <c r="I510" s="38"/>
      <c r="J510" s="38"/>
      <c r="K510" s="38"/>
      <c r="L510" s="38"/>
      <c r="M510" s="38"/>
      <c r="N510" s="38"/>
      <c r="O510" s="38"/>
      <c r="P510" s="38"/>
      <c r="Q510" s="38"/>
      <c r="R510" s="38"/>
      <c r="S510" s="38"/>
      <c r="T510" s="38"/>
      <c r="U510" s="38"/>
      <c r="V510" s="38"/>
      <c r="W510" s="38"/>
      <c r="X510" s="38"/>
      <c r="Y510" s="38"/>
      <c r="Z510" s="38"/>
    </row>
    <row r="511" spans="1:26" ht="14.25" customHeight="1" x14ac:dyDescent="0.25">
      <c r="A511" s="38"/>
      <c r="B511" s="38"/>
      <c r="C511" s="38"/>
      <c r="D511" s="38"/>
      <c r="E511" s="38"/>
      <c r="F511" s="38"/>
      <c r="G511" s="38"/>
      <c r="H511" s="38"/>
      <c r="I511" s="38"/>
      <c r="J511" s="38"/>
      <c r="K511" s="38"/>
      <c r="L511" s="38"/>
      <c r="M511" s="38"/>
      <c r="N511" s="38"/>
      <c r="O511" s="38"/>
      <c r="P511" s="38"/>
      <c r="Q511" s="38"/>
      <c r="R511" s="38"/>
      <c r="S511" s="38"/>
      <c r="T511" s="38"/>
      <c r="U511" s="38"/>
      <c r="V511" s="38"/>
      <c r="W511" s="38"/>
      <c r="X511" s="38"/>
      <c r="Y511" s="38"/>
      <c r="Z511" s="38"/>
    </row>
    <row r="512" spans="1:26" ht="14.25" customHeight="1" x14ac:dyDescent="0.25">
      <c r="A512" s="38"/>
      <c r="B512" s="38"/>
      <c r="C512" s="38"/>
      <c r="D512" s="38"/>
      <c r="E512" s="38"/>
      <c r="F512" s="38"/>
      <c r="G512" s="38"/>
      <c r="H512" s="38"/>
      <c r="I512" s="38"/>
      <c r="J512" s="38"/>
      <c r="K512" s="38"/>
      <c r="L512" s="38"/>
      <c r="M512" s="38"/>
      <c r="N512" s="38"/>
      <c r="O512" s="38"/>
      <c r="P512" s="38"/>
      <c r="Q512" s="38"/>
      <c r="R512" s="38"/>
      <c r="S512" s="38"/>
      <c r="T512" s="38"/>
      <c r="U512" s="38"/>
      <c r="V512" s="38"/>
      <c r="W512" s="38"/>
      <c r="X512" s="38"/>
      <c r="Y512" s="38"/>
      <c r="Z512" s="38"/>
    </row>
    <row r="513" spans="1:26" ht="14.25" customHeight="1" x14ac:dyDescent="0.25">
      <c r="A513" s="38"/>
      <c r="B513" s="38"/>
      <c r="C513" s="38"/>
      <c r="D513" s="38"/>
      <c r="E513" s="38"/>
      <c r="F513" s="38"/>
      <c r="G513" s="38"/>
      <c r="H513" s="38"/>
      <c r="I513" s="38"/>
      <c r="J513" s="38"/>
      <c r="K513" s="38"/>
      <c r="L513" s="38"/>
      <c r="M513" s="38"/>
      <c r="N513" s="38"/>
      <c r="O513" s="38"/>
      <c r="P513" s="38"/>
      <c r="Q513" s="38"/>
      <c r="R513" s="38"/>
      <c r="S513" s="38"/>
      <c r="T513" s="38"/>
      <c r="U513" s="38"/>
      <c r="V513" s="38"/>
      <c r="W513" s="38"/>
      <c r="X513" s="38"/>
      <c r="Y513" s="38"/>
      <c r="Z513" s="38"/>
    </row>
    <row r="514" spans="1:26" ht="14.25" customHeight="1" x14ac:dyDescent="0.25">
      <c r="A514" s="38"/>
      <c r="B514" s="38"/>
      <c r="C514" s="38"/>
      <c r="D514" s="38"/>
      <c r="E514" s="38"/>
      <c r="F514" s="38"/>
      <c r="G514" s="38"/>
      <c r="H514" s="38"/>
      <c r="I514" s="38"/>
      <c r="J514" s="38"/>
      <c r="K514" s="38"/>
      <c r="L514" s="38"/>
      <c r="M514" s="38"/>
      <c r="N514" s="38"/>
      <c r="O514" s="38"/>
      <c r="P514" s="38"/>
      <c r="Q514" s="38"/>
      <c r="R514" s="38"/>
      <c r="S514" s="38"/>
      <c r="T514" s="38"/>
      <c r="U514" s="38"/>
      <c r="V514" s="38"/>
      <c r="W514" s="38"/>
      <c r="X514" s="38"/>
      <c r="Y514" s="38"/>
      <c r="Z514" s="38"/>
    </row>
    <row r="515" spans="1:26" ht="14.25" customHeight="1" x14ac:dyDescent="0.25">
      <c r="A515" s="38"/>
      <c r="B515" s="38"/>
      <c r="C515" s="38"/>
      <c r="D515" s="38"/>
      <c r="E515" s="38"/>
      <c r="F515" s="38"/>
      <c r="G515" s="38"/>
      <c r="H515" s="38"/>
      <c r="I515" s="38"/>
      <c r="J515" s="38"/>
      <c r="K515" s="38"/>
      <c r="L515" s="38"/>
      <c r="M515" s="38"/>
      <c r="N515" s="38"/>
      <c r="O515" s="38"/>
      <c r="P515" s="38"/>
      <c r="Q515" s="38"/>
      <c r="R515" s="38"/>
      <c r="S515" s="38"/>
      <c r="T515" s="38"/>
      <c r="U515" s="38"/>
      <c r="V515" s="38"/>
      <c r="W515" s="38"/>
      <c r="X515" s="38"/>
      <c r="Y515" s="38"/>
      <c r="Z515" s="38"/>
    </row>
    <row r="516" spans="1:26" ht="14.25" customHeight="1" x14ac:dyDescent="0.25">
      <c r="A516" s="38"/>
      <c r="B516" s="38"/>
      <c r="C516" s="38"/>
      <c r="D516" s="38"/>
      <c r="E516" s="38"/>
      <c r="F516" s="38"/>
      <c r="G516" s="38"/>
      <c r="H516" s="38"/>
      <c r="I516" s="38"/>
      <c r="J516" s="38"/>
      <c r="K516" s="38"/>
      <c r="L516" s="38"/>
      <c r="M516" s="38"/>
      <c r="N516" s="38"/>
      <c r="O516" s="38"/>
      <c r="P516" s="38"/>
      <c r="Q516" s="38"/>
      <c r="R516" s="38"/>
      <c r="S516" s="38"/>
      <c r="T516" s="38"/>
      <c r="U516" s="38"/>
      <c r="V516" s="38"/>
      <c r="W516" s="38"/>
      <c r="X516" s="38"/>
      <c r="Y516" s="38"/>
      <c r="Z516" s="38"/>
    </row>
    <row r="517" spans="1:26" ht="14.25" customHeight="1" x14ac:dyDescent="0.25">
      <c r="A517" s="38"/>
      <c r="B517" s="38"/>
      <c r="C517" s="38"/>
      <c r="D517" s="38"/>
      <c r="E517" s="38"/>
      <c r="F517" s="38"/>
      <c r="G517" s="38"/>
      <c r="H517" s="38"/>
      <c r="I517" s="38"/>
      <c r="J517" s="38"/>
      <c r="K517" s="38"/>
      <c r="L517" s="38"/>
      <c r="M517" s="38"/>
      <c r="N517" s="38"/>
      <c r="O517" s="38"/>
      <c r="P517" s="38"/>
      <c r="Q517" s="38"/>
      <c r="R517" s="38"/>
      <c r="S517" s="38"/>
      <c r="T517" s="38"/>
      <c r="U517" s="38"/>
      <c r="V517" s="38"/>
      <c r="W517" s="38"/>
      <c r="X517" s="38"/>
      <c r="Y517" s="38"/>
      <c r="Z517" s="38"/>
    </row>
    <row r="518" spans="1:26" ht="14.25" customHeight="1" x14ac:dyDescent="0.25">
      <c r="A518" s="38"/>
      <c r="B518" s="38"/>
      <c r="C518" s="38"/>
      <c r="D518" s="38"/>
      <c r="E518" s="38"/>
      <c r="F518" s="38"/>
      <c r="G518" s="38"/>
      <c r="H518" s="38"/>
      <c r="I518" s="38"/>
      <c r="J518" s="38"/>
      <c r="K518" s="38"/>
      <c r="L518" s="38"/>
      <c r="M518" s="38"/>
      <c r="N518" s="38"/>
      <c r="O518" s="38"/>
      <c r="P518" s="38"/>
      <c r="Q518" s="38"/>
      <c r="R518" s="38"/>
      <c r="S518" s="38"/>
      <c r="T518" s="38"/>
      <c r="U518" s="38"/>
      <c r="V518" s="38"/>
      <c r="W518" s="38"/>
      <c r="X518" s="38"/>
      <c r="Y518" s="38"/>
      <c r="Z518" s="38"/>
    </row>
    <row r="519" spans="1:26" ht="14.25" customHeight="1" x14ac:dyDescent="0.25">
      <c r="A519" s="38"/>
      <c r="B519" s="38"/>
      <c r="C519" s="38"/>
      <c r="D519" s="38"/>
      <c r="E519" s="38"/>
      <c r="F519" s="38"/>
      <c r="G519" s="38"/>
      <c r="H519" s="38"/>
      <c r="I519" s="38"/>
      <c r="J519" s="38"/>
      <c r="K519" s="38"/>
      <c r="L519" s="38"/>
      <c r="M519" s="38"/>
      <c r="N519" s="38"/>
      <c r="O519" s="38"/>
      <c r="P519" s="38"/>
      <c r="Q519" s="38"/>
      <c r="R519" s="38"/>
      <c r="S519" s="38"/>
      <c r="T519" s="38"/>
      <c r="U519" s="38"/>
      <c r="V519" s="38"/>
      <c r="W519" s="38"/>
      <c r="X519" s="38"/>
      <c r="Y519" s="38"/>
      <c r="Z519" s="38"/>
    </row>
    <row r="520" spans="1:26" ht="14.25" customHeight="1" x14ac:dyDescent="0.25">
      <c r="A520" s="38"/>
      <c r="B520" s="38"/>
      <c r="C520" s="38"/>
      <c r="D520" s="38"/>
      <c r="E520" s="38"/>
      <c r="F520" s="38"/>
      <c r="G520" s="38"/>
      <c r="H520" s="38"/>
      <c r="I520" s="38"/>
      <c r="J520" s="38"/>
      <c r="K520" s="38"/>
      <c r="L520" s="38"/>
      <c r="M520" s="38"/>
      <c r="N520" s="38"/>
      <c r="O520" s="38"/>
      <c r="P520" s="38"/>
      <c r="Q520" s="38"/>
      <c r="R520" s="38"/>
      <c r="S520" s="38"/>
      <c r="T520" s="38"/>
      <c r="U520" s="38"/>
      <c r="V520" s="38"/>
      <c r="W520" s="38"/>
      <c r="X520" s="38"/>
      <c r="Y520" s="38"/>
      <c r="Z520" s="38"/>
    </row>
    <row r="521" spans="1:26" ht="14.25" customHeight="1" x14ac:dyDescent="0.25">
      <c r="A521" s="38"/>
      <c r="B521" s="38"/>
      <c r="C521" s="38"/>
      <c r="D521" s="38"/>
      <c r="E521" s="38"/>
      <c r="F521" s="38"/>
      <c r="G521" s="38"/>
      <c r="H521" s="38"/>
      <c r="I521" s="38"/>
      <c r="J521" s="38"/>
      <c r="K521" s="38"/>
      <c r="L521" s="38"/>
      <c r="M521" s="38"/>
      <c r="N521" s="38"/>
      <c r="O521" s="38"/>
      <c r="P521" s="38"/>
      <c r="Q521" s="38"/>
      <c r="R521" s="38"/>
      <c r="S521" s="38"/>
      <c r="T521" s="38"/>
      <c r="U521" s="38"/>
      <c r="V521" s="38"/>
      <c r="W521" s="38"/>
      <c r="X521" s="38"/>
      <c r="Y521" s="38"/>
      <c r="Z521" s="38"/>
    </row>
    <row r="522" spans="1:26" ht="14.25" customHeight="1" x14ac:dyDescent="0.25">
      <c r="A522" s="38"/>
      <c r="B522" s="38"/>
      <c r="C522" s="38"/>
      <c r="D522" s="38"/>
      <c r="E522" s="38"/>
      <c r="F522" s="38"/>
      <c r="G522" s="38"/>
      <c r="H522" s="38"/>
      <c r="I522" s="38"/>
      <c r="J522" s="38"/>
      <c r="K522" s="38"/>
      <c r="L522" s="38"/>
      <c r="M522" s="38"/>
      <c r="N522" s="38"/>
      <c r="O522" s="38"/>
      <c r="P522" s="38"/>
      <c r="Q522" s="38"/>
      <c r="R522" s="38"/>
      <c r="S522" s="38"/>
      <c r="T522" s="38"/>
      <c r="U522" s="38"/>
      <c r="V522" s="38"/>
      <c r="W522" s="38"/>
      <c r="X522" s="38"/>
      <c r="Y522" s="38"/>
      <c r="Z522" s="38"/>
    </row>
    <row r="523" spans="1:26" ht="14.25" customHeight="1" x14ac:dyDescent="0.25">
      <c r="A523" s="38"/>
      <c r="B523" s="38"/>
      <c r="C523" s="38"/>
      <c r="D523" s="38"/>
      <c r="E523" s="38"/>
      <c r="F523" s="38"/>
      <c r="G523" s="38"/>
      <c r="H523" s="38"/>
      <c r="I523" s="38"/>
      <c r="J523" s="38"/>
      <c r="K523" s="38"/>
      <c r="L523" s="38"/>
      <c r="M523" s="38"/>
      <c r="N523" s="38"/>
      <c r="O523" s="38"/>
      <c r="P523" s="38"/>
      <c r="Q523" s="38"/>
      <c r="R523" s="38"/>
      <c r="S523" s="38"/>
      <c r="T523" s="38"/>
      <c r="U523" s="38"/>
      <c r="V523" s="38"/>
      <c r="W523" s="38"/>
      <c r="X523" s="38"/>
      <c r="Y523" s="38"/>
      <c r="Z523" s="38"/>
    </row>
    <row r="524" spans="1:26" ht="14.25" customHeight="1" x14ac:dyDescent="0.25">
      <c r="A524" s="38"/>
      <c r="B524" s="38"/>
      <c r="C524" s="38"/>
      <c r="D524" s="38"/>
      <c r="E524" s="38"/>
      <c r="F524" s="38"/>
      <c r="G524" s="38"/>
      <c r="H524" s="38"/>
      <c r="I524" s="38"/>
      <c r="J524" s="38"/>
      <c r="K524" s="38"/>
      <c r="L524" s="38"/>
      <c r="M524" s="38"/>
      <c r="N524" s="38"/>
      <c r="O524" s="38"/>
      <c r="P524" s="38"/>
      <c r="Q524" s="38"/>
      <c r="R524" s="38"/>
      <c r="S524" s="38"/>
      <c r="T524" s="38"/>
      <c r="U524" s="38"/>
      <c r="V524" s="38"/>
      <c r="W524" s="38"/>
      <c r="X524" s="38"/>
      <c r="Y524" s="38"/>
      <c r="Z524" s="38"/>
    </row>
    <row r="525" spans="1:26" ht="14.25" customHeight="1" x14ac:dyDescent="0.25">
      <c r="A525" s="38"/>
      <c r="B525" s="38"/>
      <c r="C525" s="38"/>
      <c r="D525" s="38"/>
      <c r="E525" s="38"/>
      <c r="F525" s="38"/>
      <c r="G525" s="38"/>
      <c r="H525" s="38"/>
      <c r="I525" s="38"/>
      <c r="J525" s="38"/>
      <c r="K525" s="38"/>
      <c r="L525" s="38"/>
      <c r="M525" s="38"/>
      <c r="N525" s="38"/>
      <c r="O525" s="38"/>
      <c r="P525" s="38"/>
      <c r="Q525" s="38"/>
      <c r="R525" s="38"/>
      <c r="S525" s="38"/>
      <c r="T525" s="38"/>
      <c r="U525" s="38"/>
      <c r="V525" s="38"/>
      <c r="W525" s="38"/>
      <c r="X525" s="38"/>
      <c r="Y525" s="38"/>
      <c r="Z525" s="38"/>
    </row>
    <row r="526" spans="1:26" ht="14.25" customHeight="1" x14ac:dyDescent="0.25">
      <c r="A526" s="38"/>
      <c r="B526" s="38"/>
      <c r="C526" s="38"/>
      <c r="D526" s="38"/>
      <c r="E526" s="38"/>
      <c r="F526" s="38"/>
      <c r="G526" s="38"/>
      <c r="H526" s="38"/>
      <c r="I526" s="38"/>
      <c r="J526" s="38"/>
      <c r="K526" s="38"/>
      <c r="L526" s="38"/>
      <c r="M526" s="38"/>
      <c r="N526" s="38"/>
      <c r="O526" s="38"/>
      <c r="P526" s="38"/>
      <c r="Q526" s="38"/>
      <c r="R526" s="38"/>
      <c r="S526" s="38"/>
      <c r="T526" s="38"/>
      <c r="U526" s="38"/>
      <c r="V526" s="38"/>
      <c r="W526" s="38"/>
      <c r="X526" s="38"/>
      <c r="Y526" s="38"/>
      <c r="Z526" s="38"/>
    </row>
    <row r="527" spans="1:26" ht="14.25" customHeight="1" x14ac:dyDescent="0.25">
      <c r="A527" s="38"/>
      <c r="B527" s="38"/>
      <c r="C527" s="38"/>
      <c r="D527" s="38"/>
      <c r="E527" s="38"/>
      <c r="F527" s="38"/>
      <c r="G527" s="38"/>
      <c r="H527" s="38"/>
      <c r="I527" s="38"/>
      <c r="J527" s="38"/>
      <c r="K527" s="38"/>
      <c r="L527" s="38"/>
      <c r="M527" s="38"/>
      <c r="N527" s="38"/>
      <c r="O527" s="38"/>
      <c r="P527" s="38"/>
      <c r="Q527" s="38"/>
      <c r="R527" s="38"/>
      <c r="S527" s="38"/>
      <c r="T527" s="38"/>
      <c r="U527" s="38"/>
      <c r="V527" s="38"/>
      <c r="W527" s="38"/>
      <c r="X527" s="38"/>
      <c r="Y527" s="38"/>
      <c r="Z527" s="38"/>
    </row>
    <row r="528" spans="1:26" ht="14.25" customHeight="1" x14ac:dyDescent="0.25">
      <c r="A528" s="38"/>
      <c r="B528" s="38"/>
      <c r="C528" s="38"/>
      <c r="D528" s="38"/>
      <c r="E528" s="38"/>
      <c r="F528" s="38"/>
      <c r="G528" s="38"/>
      <c r="H528" s="38"/>
      <c r="I528" s="38"/>
      <c r="J528" s="38"/>
      <c r="K528" s="38"/>
      <c r="L528" s="38"/>
      <c r="M528" s="38"/>
      <c r="N528" s="38"/>
      <c r="O528" s="38"/>
      <c r="P528" s="38"/>
      <c r="Q528" s="38"/>
      <c r="R528" s="38"/>
      <c r="S528" s="38"/>
      <c r="T528" s="38"/>
      <c r="U528" s="38"/>
      <c r="V528" s="38"/>
      <c r="W528" s="38"/>
      <c r="X528" s="38"/>
      <c r="Y528" s="38"/>
      <c r="Z528" s="38"/>
    </row>
    <row r="529" spans="1:26" ht="14.25" customHeight="1" x14ac:dyDescent="0.25">
      <c r="A529" s="38"/>
      <c r="B529" s="38"/>
      <c r="C529" s="38"/>
      <c r="D529" s="38"/>
      <c r="E529" s="38"/>
      <c r="F529" s="38"/>
      <c r="G529" s="38"/>
      <c r="H529" s="38"/>
      <c r="I529" s="38"/>
      <c r="J529" s="38"/>
      <c r="K529" s="38"/>
      <c r="L529" s="38"/>
      <c r="M529" s="38"/>
      <c r="N529" s="38"/>
      <c r="O529" s="38"/>
      <c r="P529" s="38"/>
      <c r="Q529" s="38"/>
      <c r="R529" s="38"/>
      <c r="S529" s="38"/>
      <c r="T529" s="38"/>
      <c r="U529" s="38"/>
      <c r="V529" s="38"/>
      <c r="W529" s="38"/>
      <c r="X529" s="38"/>
      <c r="Y529" s="38"/>
      <c r="Z529" s="38"/>
    </row>
    <row r="530" spans="1:26" ht="14.25" customHeight="1" x14ac:dyDescent="0.25">
      <c r="A530" s="38"/>
      <c r="B530" s="38"/>
      <c r="C530" s="38"/>
      <c r="D530" s="38"/>
      <c r="E530" s="38"/>
      <c r="F530" s="38"/>
      <c r="G530" s="38"/>
      <c r="H530" s="38"/>
      <c r="I530" s="38"/>
      <c r="J530" s="38"/>
      <c r="K530" s="38"/>
      <c r="L530" s="38"/>
      <c r="M530" s="38"/>
      <c r="N530" s="38"/>
      <c r="O530" s="38"/>
      <c r="P530" s="38"/>
      <c r="Q530" s="38"/>
      <c r="R530" s="38"/>
      <c r="S530" s="38"/>
      <c r="T530" s="38"/>
      <c r="U530" s="38"/>
      <c r="V530" s="38"/>
      <c r="W530" s="38"/>
      <c r="X530" s="38"/>
      <c r="Y530" s="38"/>
      <c r="Z530" s="38"/>
    </row>
    <row r="531" spans="1:26" ht="14.25" customHeight="1" x14ac:dyDescent="0.25">
      <c r="A531" s="38"/>
      <c r="B531" s="38"/>
      <c r="C531" s="38"/>
      <c r="D531" s="38"/>
      <c r="E531" s="38"/>
      <c r="F531" s="38"/>
      <c r="G531" s="38"/>
      <c r="H531" s="38"/>
      <c r="I531" s="38"/>
      <c r="J531" s="38"/>
      <c r="K531" s="38"/>
      <c r="L531" s="38"/>
      <c r="M531" s="38"/>
      <c r="N531" s="38"/>
      <c r="O531" s="38"/>
      <c r="P531" s="38"/>
      <c r="Q531" s="38"/>
      <c r="R531" s="38"/>
      <c r="S531" s="38"/>
      <c r="T531" s="38"/>
      <c r="U531" s="38"/>
      <c r="V531" s="38"/>
      <c r="W531" s="38"/>
      <c r="X531" s="38"/>
      <c r="Y531" s="38"/>
      <c r="Z531" s="38"/>
    </row>
    <row r="532" spans="1:26" ht="14.25" customHeight="1" x14ac:dyDescent="0.25">
      <c r="A532" s="38"/>
      <c r="B532" s="38"/>
      <c r="C532" s="38"/>
      <c r="D532" s="38"/>
      <c r="E532" s="38"/>
      <c r="F532" s="38"/>
      <c r="G532" s="38"/>
      <c r="H532" s="38"/>
      <c r="I532" s="38"/>
      <c r="J532" s="38"/>
      <c r="K532" s="38"/>
      <c r="L532" s="38"/>
      <c r="M532" s="38"/>
      <c r="N532" s="38"/>
      <c r="O532" s="38"/>
      <c r="P532" s="38"/>
      <c r="Q532" s="38"/>
      <c r="R532" s="38"/>
      <c r="S532" s="38"/>
      <c r="T532" s="38"/>
      <c r="U532" s="38"/>
      <c r="V532" s="38"/>
      <c r="W532" s="38"/>
      <c r="X532" s="38"/>
      <c r="Y532" s="38"/>
      <c r="Z532" s="38"/>
    </row>
    <row r="533" spans="1:26" ht="14.25" customHeight="1" x14ac:dyDescent="0.25">
      <c r="A533" s="38"/>
      <c r="B533" s="38"/>
      <c r="C533" s="38"/>
      <c r="D533" s="38"/>
      <c r="E533" s="38"/>
      <c r="F533" s="38"/>
      <c r="G533" s="38"/>
      <c r="H533" s="38"/>
      <c r="I533" s="38"/>
      <c r="J533" s="38"/>
      <c r="K533" s="38"/>
      <c r="L533" s="38"/>
      <c r="M533" s="38"/>
      <c r="N533" s="38"/>
      <c r="O533" s="38"/>
      <c r="P533" s="38"/>
      <c r="Q533" s="38"/>
      <c r="R533" s="38"/>
      <c r="S533" s="38"/>
      <c r="T533" s="38"/>
      <c r="U533" s="38"/>
      <c r="V533" s="38"/>
      <c r="W533" s="38"/>
      <c r="X533" s="38"/>
      <c r="Y533" s="38"/>
      <c r="Z533" s="38"/>
    </row>
    <row r="534" spans="1:26" ht="14.25" customHeight="1" x14ac:dyDescent="0.25">
      <c r="A534" s="38"/>
      <c r="B534" s="38"/>
      <c r="C534" s="38"/>
      <c r="D534" s="38"/>
      <c r="E534" s="38"/>
      <c r="F534" s="38"/>
      <c r="G534" s="38"/>
      <c r="H534" s="38"/>
      <c r="I534" s="38"/>
      <c r="J534" s="38"/>
      <c r="K534" s="38"/>
      <c r="L534" s="38"/>
      <c r="M534" s="38"/>
      <c r="N534" s="38"/>
      <c r="O534" s="38"/>
      <c r="P534" s="38"/>
      <c r="Q534" s="38"/>
      <c r="R534" s="38"/>
      <c r="S534" s="38"/>
      <c r="T534" s="38"/>
      <c r="U534" s="38"/>
      <c r="V534" s="38"/>
      <c r="W534" s="38"/>
      <c r="X534" s="38"/>
      <c r="Y534" s="38"/>
      <c r="Z534" s="38"/>
    </row>
    <row r="535" spans="1:26" ht="14.25" customHeight="1" x14ac:dyDescent="0.25">
      <c r="A535" s="38"/>
      <c r="B535" s="38"/>
      <c r="C535" s="38"/>
      <c r="D535" s="38"/>
      <c r="E535" s="38"/>
      <c r="F535" s="38"/>
      <c r="G535" s="38"/>
      <c r="H535" s="38"/>
      <c r="I535" s="38"/>
      <c r="J535" s="38"/>
      <c r="K535" s="38"/>
      <c r="L535" s="38"/>
      <c r="M535" s="38"/>
      <c r="N535" s="38"/>
      <c r="O535" s="38"/>
      <c r="P535" s="38"/>
      <c r="Q535" s="38"/>
      <c r="R535" s="38"/>
      <c r="S535" s="38"/>
      <c r="T535" s="38"/>
      <c r="U535" s="38"/>
      <c r="V535" s="38"/>
      <c r="W535" s="38"/>
      <c r="X535" s="38"/>
      <c r="Y535" s="38"/>
      <c r="Z535" s="38"/>
    </row>
    <row r="536" spans="1:26" ht="14.25" customHeight="1" x14ac:dyDescent="0.25">
      <c r="A536" s="38"/>
      <c r="B536" s="38"/>
      <c r="C536" s="38"/>
      <c r="D536" s="38"/>
      <c r="E536" s="38"/>
      <c r="F536" s="38"/>
      <c r="G536" s="38"/>
      <c r="H536" s="38"/>
      <c r="I536" s="38"/>
      <c r="J536" s="38"/>
      <c r="K536" s="38"/>
      <c r="L536" s="38"/>
      <c r="M536" s="38"/>
      <c r="N536" s="38"/>
      <c r="O536" s="38"/>
      <c r="P536" s="38"/>
      <c r="Q536" s="38"/>
      <c r="R536" s="38"/>
      <c r="S536" s="38"/>
      <c r="T536" s="38"/>
      <c r="U536" s="38"/>
      <c r="V536" s="38"/>
      <c r="W536" s="38"/>
      <c r="X536" s="38"/>
      <c r="Y536" s="38"/>
      <c r="Z536" s="38"/>
    </row>
    <row r="537" spans="1:26" ht="14.25" customHeight="1" x14ac:dyDescent="0.25">
      <c r="A537" s="38"/>
      <c r="B537" s="38"/>
      <c r="C537" s="38"/>
      <c r="D537" s="38"/>
      <c r="E537" s="38"/>
      <c r="F537" s="38"/>
      <c r="G537" s="38"/>
      <c r="H537" s="38"/>
      <c r="I537" s="38"/>
      <c r="J537" s="38"/>
      <c r="K537" s="38"/>
      <c r="L537" s="38"/>
      <c r="M537" s="38"/>
      <c r="N537" s="38"/>
      <c r="O537" s="38"/>
      <c r="P537" s="38"/>
      <c r="Q537" s="38"/>
      <c r="R537" s="38"/>
      <c r="S537" s="38"/>
      <c r="T537" s="38"/>
      <c r="U537" s="38"/>
      <c r="V537" s="38"/>
      <c r="W537" s="38"/>
      <c r="X537" s="38"/>
      <c r="Y537" s="38"/>
      <c r="Z537" s="38"/>
    </row>
    <row r="538" spans="1:26" ht="14.25" customHeight="1" x14ac:dyDescent="0.25">
      <c r="A538" s="38"/>
      <c r="B538" s="38"/>
      <c r="C538" s="38"/>
      <c r="D538" s="38"/>
      <c r="E538" s="38"/>
      <c r="F538" s="38"/>
      <c r="G538" s="38"/>
      <c r="H538" s="38"/>
      <c r="I538" s="38"/>
      <c r="J538" s="38"/>
      <c r="K538" s="38"/>
      <c r="L538" s="38"/>
      <c r="M538" s="38"/>
      <c r="N538" s="38"/>
      <c r="O538" s="38"/>
      <c r="P538" s="38"/>
      <c r="Q538" s="38"/>
      <c r="R538" s="38"/>
      <c r="S538" s="38"/>
      <c r="T538" s="38"/>
      <c r="U538" s="38"/>
      <c r="V538" s="38"/>
      <c r="W538" s="38"/>
      <c r="X538" s="38"/>
      <c r="Y538" s="38"/>
      <c r="Z538" s="38"/>
    </row>
    <row r="539" spans="1:26" ht="14.25" customHeight="1" x14ac:dyDescent="0.25">
      <c r="A539" s="38"/>
      <c r="B539" s="38"/>
      <c r="C539" s="38"/>
      <c r="D539" s="38"/>
      <c r="E539" s="38"/>
      <c r="F539" s="38"/>
      <c r="G539" s="38"/>
      <c r="H539" s="38"/>
      <c r="I539" s="38"/>
      <c r="J539" s="38"/>
      <c r="K539" s="38"/>
      <c r="L539" s="38"/>
      <c r="M539" s="38"/>
      <c r="N539" s="38"/>
      <c r="O539" s="38"/>
      <c r="P539" s="38"/>
      <c r="Q539" s="38"/>
      <c r="R539" s="38"/>
      <c r="S539" s="38"/>
      <c r="T539" s="38"/>
      <c r="U539" s="38"/>
      <c r="V539" s="38"/>
      <c r="W539" s="38"/>
      <c r="X539" s="38"/>
      <c r="Y539" s="38"/>
      <c r="Z539" s="38"/>
    </row>
    <row r="540" spans="1:26" ht="14.25" customHeight="1" x14ac:dyDescent="0.25">
      <c r="A540" s="38"/>
      <c r="B540" s="38"/>
      <c r="C540" s="38"/>
      <c r="D540" s="38"/>
      <c r="E540" s="38"/>
      <c r="F540" s="38"/>
      <c r="G540" s="38"/>
      <c r="H540" s="38"/>
      <c r="I540" s="38"/>
      <c r="J540" s="38"/>
      <c r="K540" s="38"/>
      <c r="L540" s="38"/>
      <c r="M540" s="38"/>
      <c r="N540" s="38"/>
      <c r="O540" s="38"/>
      <c r="P540" s="38"/>
      <c r="Q540" s="38"/>
      <c r="R540" s="38"/>
      <c r="S540" s="38"/>
      <c r="T540" s="38"/>
      <c r="U540" s="38"/>
      <c r="V540" s="38"/>
      <c r="W540" s="38"/>
      <c r="X540" s="38"/>
      <c r="Y540" s="38"/>
      <c r="Z540" s="38"/>
    </row>
    <row r="541" spans="1:26" ht="14.25" customHeight="1" x14ac:dyDescent="0.25">
      <c r="A541" s="38"/>
      <c r="B541" s="38"/>
      <c r="C541" s="38"/>
      <c r="D541" s="38"/>
      <c r="E541" s="38"/>
      <c r="F541" s="38"/>
      <c r="G541" s="38"/>
      <c r="H541" s="38"/>
      <c r="I541" s="38"/>
      <c r="J541" s="38"/>
      <c r="K541" s="38"/>
      <c r="L541" s="38"/>
      <c r="M541" s="38"/>
      <c r="N541" s="38"/>
      <c r="O541" s="38"/>
      <c r="P541" s="38"/>
      <c r="Q541" s="38"/>
      <c r="R541" s="38"/>
      <c r="S541" s="38"/>
      <c r="T541" s="38"/>
      <c r="U541" s="38"/>
      <c r="V541" s="38"/>
      <c r="W541" s="38"/>
      <c r="X541" s="38"/>
      <c r="Y541" s="38"/>
      <c r="Z541" s="38"/>
    </row>
    <row r="542" spans="1:26" ht="14.25" customHeight="1" x14ac:dyDescent="0.25">
      <c r="A542" s="38"/>
      <c r="B542" s="38"/>
      <c r="C542" s="38"/>
      <c r="D542" s="38"/>
      <c r="E542" s="38"/>
      <c r="F542" s="38"/>
      <c r="G542" s="38"/>
      <c r="H542" s="38"/>
      <c r="I542" s="38"/>
      <c r="J542" s="38"/>
      <c r="K542" s="38"/>
      <c r="L542" s="38"/>
      <c r="M542" s="38"/>
      <c r="N542" s="38"/>
      <c r="O542" s="38"/>
      <c r="P542" s="38"/>
      <c r="Q542" s="38"/>
      <c r="R542" s="38"/>
      <c r="S542" s="38"/>
      <c r="T542" s="38"/>
      <c r="U542" s="38"/>
      <c r="V542" s="38"/>
      <c r="W542" s="38"/>
      <c r="X542" s="38"/>
      <c r="Y542" s="38"/>
      <c r="Z542" s="38"/>
    </row>
    <row r="543" spans="1:26" ht="14.25" customHeight="1" x14ac:dyDescent="0.25">
      <c r="A543" s="38"/>
      <c r="B543" s="38"/>
      <c r="C543" s="38"/>
      <c r="D543" s="38"/>
      <c r="E543" s="38"/>
      <c r="F543" s="38"/>
      <c r="G543" s="38"/>
      <c r="H543" s="38"/>
      <c r="I543" s="38"/>
      <c r="J543" s="38"/>
      <c r="K543" s="38"/>
      <c r="L543" s="38"/>
      <c r="M543" s="38"/>
      <c r="N543" s="38"/>
      <c r="O543" s="38"/>
      <c r="P543" s="38"/>
      <c r="Q543" s="38"/>
      <c r="R543" s="38"/>
      <c r="S543" s="38"/>
      <c r="T543" s="38"/>
      <c r="U543" s="38"/>
      <c r="V543" s="38"/>
      <c r="W543" s="38"/>
      <c r="X543" s="38"/>
      <c r="Y543" s="38"/>
      <c r="Z543" s="38"/>
    </row>
    <row r="544" spans="1:26" ht="14.25" customHeight="1" x14ac:dyDescent="0.25">
      <c r="A544" s="38"/>
      <c r="B544" s="38"/>
      <c r="C544" s="38"/>
      <c r="D544" s="38"/>
      <c r="E544" s="38"/>
      <c r="F544" s="38"/>
      <c r="G544" s="38"/>
      <c r="H544" s="38"/>
      <c r="I544" s="38"/>
      <c r="J544" s="38"/>
      <c r="K544" s="38"/>
      <c r="L544" s="38"/>
      <c r="M544" s="38"/>
      <c r="N544" s="38"/>
      <c r="O544" s="38"/>
      <c r="P544" s="38"/>
      <c r="Q544" s="38"/>
      <c r="R544" s="38"/>
      <c r="S544" s="38"/>
      <c r="T544" s="38"/>
      <c r="U544" s="38"/>
      <c r="V544" s="38"/>
      <c r="W544" s="38"/>
      <c r="X544" s="38"/>
      <c r="Y544" s="38"/>
      <c r="Z544" s="38"/>
    </row>
    <row r="545" spans="1:26" ht="14.25" customHeight="1" x14ac:dyDescent="0.25">
      <c r="A545" s="38"/>
      <c r="B545" s="38"/>
      <c r="C545" s="38"/>
      <c r="D545" s="38"/>
      <c r="E545" s="38"/>
      <c r="F545" s="38"/>
      <c r="G545" s="38"/>
      <c r="H545" s="38"/>
      <c r="I545" s="38"/>
      <c r="J545" s="38"/>
      <c r="K545" s="38"/>
      <c r="L545" s="38"/>
      <c r="M545" s="38"/>
      <c r="N545" s="38"/>
      <c r="O545" s="38"/>
      <c r="P545" s="38"/>
      <c r="Q545" s="38"/>
      <c r="R545" s="38"/>
      <c r="S545" s="38"/>
      <c r="T545" s="38"/>
      <c r="U545" s="38"/>
      <c r="V545" s="38"/>
      <c r="W545" s="38"/>
      <c r="X545" s="38"/>
      <c r="Y545" s="38"/>
      <c r="Z545" s="38"/>
    </row>
    <row r="546" spans="1:26" ht="14.25" customHeight="1" x14ac:dyDescent="0.25">
      <c r="A546" s="38"/>
      <c r="B546" s="38"/>
      <c r="C546" s="38"/>
      <c r="D546" s="38"/>
      <c r="E546" s="38"/>
      <c r="F546" s="38"/>
      <c r="G546" s="38"/>
      <c r="H546" s="38"/>
      <c r="I546" s="38"/>
      <c r="J546" s="38"/>
      <c r="K546" s="38"/>
      <c r="L546" s="38"/>
      <c r="M546" s="38"/>
      <c r="N546" s="38"/>
      <c r="O546" s="38"/>
      <c r="P546" s="38"/>
      <c r="Q546" s="38"/>
      <c r="R546" s="38"/>
      <c r="S546" s="38"/>
      <c r="T546" s="38"/>
      <c r="U546" s="38"/>
      <c r="V546" s="38"/>
      <c r="W546" s="38"/>
      <c r="X546" s="38"/>
      <c r="Y546" s="38"/>
      <c r="Z546" s="38"/>
    </row>
    <row r="547" spans="1:26" ht="14.25" customHeight="1" x14ac:dyDescent="0.25">
      <c r="A547" s="38"/>
      <c r="B547" s="38"/>
      <c r="C547" s="38"/>
      <c r="D547" s="38"/>
      <c r="E547" s="38"/>
      <c r="F547" s="38"/>
      <c r="G547" s="38"/>
      <c r="H547" s="38"/>
      <c r="I547" s="38"/>
      <c r="J547" s="38"/>
      <c r="K547" s="38"/>
      <c r="L547" s="38"/>
      <c r="M547" s="38"/>
      <c r="N547" s="38"/>
      <c r="O547" s="38"/>
      <c r="P547" s="38"/>
      <c r="Q547" s="38"/>
      <c r="R547" s="38"/>
      <c r="S547" s="38"/>
      <c r="T547" s="38"/>
      <c r="U547" s="38"/>
      <c r="V547" s="38"/>
      <c r="W547" s="38"/>
      <c r="X547" s="38"/>
      <c r="Y547" s="38"/>
      <c r="Z547" s="38"/>
    </row>
    <row r="548" spans="1:26" ht="14.25" customHeight="1" x14ac:dyDescent="0.25">
      <c r="A548" s="38"/>
      <c r="B548" s="38"/>
      <c r="C548" s="38"/>
      <c r="D548" s="38"/>
      <c r="E548" s="38"/>
      <c r="F548" s="38"/>
      <c r="G548" s="38"/>
      <c r="H548" s="38"/>
      <c r="I548" s="38"/>
      <c r="J548" s="38"/>
      <c r="K548" s="38"/>
      <c r="L548" s="38"/>
      <c r="M548" s="38"/>
      <c r="N548" s="38"/>
      <c r="O548" s="38"/>
      <c r="P548" s="38"/>
      <c r="Q548" s="38"/>
      <c r="R548" s="38"/>
      <c r="S548" s="38"/>
      <c r="T548" s="38"/>
      <c r="U548" s="38"/>
      <c r="V548" s="38"/>
      <c r="W548" s="38"/>
      <c r="X548" s="38"/>
      <c r="Y548" s="38"/>
      <c r="Z548" s="38"/>
    </row>
    <row r="549" spans="1:26" ht="14.25" customHeight="1" x14ac:dyDescent="0.25">
      <c r="A549" s="38"/>
      <c r="B549" s="38"/>
      <c r="C549" s="38"/>
      <c r="D549" s="38"/>
      <c r="E549" s="38"/>
      <c r="F549" s="38"/>
      <c r="G549" s="38"/>
      <c r="H549" s="38"/>
      <c r="I549" s="38"/>
      <c r="J549" s="38"/>
      <c r="K549" s="38"/>
      <c r="L549" s="38"/>
      <c r="M549" s="38"/>
      <c r="N549" s="38"/>
      <c r="O549" s="38"/>
      <c r="P549" s="38"/>
      <c r="Q549" s="38"/>
      <c r="R549" s="38"/>
      <c r="S549" s="38"/>
      <c r="T549" s="38"/>
      <c r="U549" s="38"/>
      <c r="V549" s="38"/>
      <c r="W549" s="38"/>
      <c r="X549" s="38"/>
      <c r="Y549" s="38"/>
      <c r="Z549" s="38"/>
    </row>
    <row r="550" spans="1:26" ht="14.25" customHeight="1" x14ac:dyDescent="0.25">
      <c r="A550" s="38"/>
      <c r="B550" s="38"/>
      <c r="C550" s="38"/>
      <c r="D550" s="38"/>
      <c r="E550" s="38"/>
      <c r="F550" s="38"/>
      <c r="G550" s="38"/>
      <c r="H550" s="38"/>
      <c r="I550" s="38"/>
      <c r="J550" s="38"/>
      <c r="K550" s="38"/>
      <c r="L550" s="38"/>
      <c r="M550" s="38"/>
      <c r="N550" s="38"/>
      <c r="O550" s="38"/>
      <c r="P550" s="38"/>
      <c r="Q550" s="38"/>
      <c r="R550" s="38"/>
      <c r="S550" s="38"/>
      <c r="T550" s="38"/>
      <c r="U550" s="38"/>
      <c r="V550" s="38"/>
      <c r="W550" s="38"/>
      <c r="X550" s="38"/>
      <c r="Y550" s="38"/>
      <c r="Z550" s="38"/>
    </row>
    <row r="551" spans="1:26" ht="14.25" customHeight="1" x14ac:dyDescent="0.25">
      <c r="A551" s="38"/>
      <c r="B551" s="38"/>
      <c r="C551" s="38"/>
      <c r="D551" s="38"/>
      <c r="E551" s="38"/>
      <c r="F551" s="38"/>
      <c r="G551" s="38"/>
      <c r="H551" s="38"/>
      <c r="I551" s="38"/>
      <c r="J551" s="38"/>
      <c r="K551" s="38"/>
      <c r="L551" s="38"/>
      <c r="M551" s="38"/>
      <c r="N551" s="38"/>
      <c r="O551" s="38"/>
      <c r="P551" s="38"/>
      <c r="Q551" s="38"/>
      <c r="R551" s="38"/>
      <c r="S551" s="38"/>
      <c r="T551" s="38"/>
      <c r="U551" s="38"/>
      <c r="V551" s="38"/>
      <c r="W551" s="38"/>
      <c r="X551" s="38"/>
      <c r="Y551" s="38"/>
      <c r="Z551" s="38"/>
    </row>
    <row r="552" spans="1:26" ht="14.25" customHeight="1" x14ac:dyDescent="0.25">
      <c r="A552" s="38"/>
      <c r="B552" s="38"/>
      <c r="C552" s="38"/>
      <c r="D552" s="38"/>
      <c r="E552" s="38"/>
      <c r="F552" s="38"/>
      <c r="G552" s="38"/>
      <c r="H552" s="38"/>
      <c r="I552" s="38"/>
      <c r="J552" s="38"/>
      <c r="K552" s="38"/>
      <c r="L552" s="38"/>
      <c r="M552" s="38"/>
      <c r="N552" s="38"/>
      <c r="O552" s="38"/>
      <c r="P552" s="38"/>
      <c r="Q552" s="38"/>
      <c r="R552" s="38"/>
      <c r="S552" s="38"/>
      <c r="T552" s="38"/>
      <c r="U552" s="38"/>
      <c r="V552" s="38"/>
      <c r="W552" s="38"/>
      <c r="X552" s="38"/>
      <c r="Y552" s="38"/>
      <c r="Z552" s="38"/>
    </row>
    <row r="553" spans="1:26" ht="14.25" customHeight="1" x14ac:dyDescent="0.25">
      <c r="A553" s="38"/>
      <c r="B553" s="38"/>
      <c r="C553" s="38"/>
      <c r="D553" s="38"/>
      <c r="E553" s="38"/>
      <c r="F553" s="38"/>
      <c r="G553" s="38"/>
      <c r="H553" s="38"/>
      <c r="I553" s="38"/>
      <c r="J553" s="38"/>
      <c r="K553" s="38"/>
      <c r="L553" s="38"/>
      <c r="M553" s="38"/>
      <c r="N553" s="38"/>
      <c r="O553" s="38"/>
      <c r="P553" s="38"/>
      <c r="Q553" s="38"/>
      <c r="R553" s="38"/>
      <c r="S553" s="38"/>
      <c r="T553" s="38"/>
      <c r="U553" s="38"/>
      <c r="V553" s="38"/>
      <c r="W553" s="38"/>
      <c r="X553" s="38"/>
      <c r="Y553" s="38"/>
      <c r="Z553" s="38"/>
    </row>
    <row r="554" spans="1:26" ht="14.25" customHeight="1" x14ac:dyDescent="0.25">
      <c r="A554" s="38"/>
      <c r="B554" s="38"/>
      <c r="C554" s="38"/>
      <c r="D554" s="38"/>
      <c r="E554" s="38"/>
      <c r="F554" s="38"/>
      <c r="G554" s="38"/>
      <c r="H554" s="38"/>
      <c r="I554" s="38"/>
      <c r="J554" s="38"/>
      <c r="K554" s="38"/>
      <c r="L554" s="38"/>
      <c r="M554" s="38"/>
      <c r="N554" s="38"/>
      <c r="O554" s="38"/>
      <c r="P554" s="38"/>
      <c r="Q554" s="38"/>
      <c r="R554" s="38"/>
      <c r="S554" s="38"/>
      <c r="T554" s="38"/>
      <c r="U554" s="38"/>
      <c r="V554" s="38"/>
      <c r="W554" s="38"/>
      <c r="X554" s="38"/>
      <c r="Y554" s="38"/>
      <c r="Z554" s="38"/>
    </row>
    <row r="555" spans="1:26" ht="14.25" customHeight="1" x14ac:dyDescent="0.25">
      <c r="A555" s="38"/>
      <c r="B555" s="38"/>
      <c r="C555" s="38"/>
      <c r="D555" s="38"/>
      <c r="E555" s="38"/>
      <c r="F555" s="38"/>
      <c r="G555" s="38"/>
      <c r="H555" s="38"/>
      <c r="I555" s="38"/>
      <c r="J555" s="38"/>
      <c r="K555" s="38"/>
      <c r="L555" s="38"/>
      <c r="M555" s="38"/>
      <c r="N555" s="38"/>
      <c r="O555" s="38"/>
      <c r="P555" s="38"/>
      <c r="Q555" s="38"/>
      <c r="R555" s="38"/>
      <c r="S555" s="38"/>
      <c r="T555" s="38"/>
      <c r="U555" s="38"/>
      <c r="V555" s="38"/>
      <c r="W555" s="38"/>
      <c r="X555" s="38"/>
      <c r="Y555" s="38"/>
      <c r="Z555" s="38"/>
    </row>
    <row r="556" spans="1:26" ht="14.25" customHeight="1" x14ac:dyDescent="0.25">
      <c r="A556" s="38"/>
      <c r="B556" s="38"/>
      <c r="C556" s="38"/>
      <c r="D556" s="38"/>
      <c r="E556" s="38"/>
      <c r="F556" s="38"/>
      <c r="G556" s="38"/>
      <c r="H556" s="38"/>
      <c r="I556" s="38"/>
      <c r="J556" s="38"/>
      <c r="K556" s="38"/>
      <c r="L556" s="38"/>
      <c r="M556" s="38"/>
      <c r="N556" s="38"/>
      <c r="O556" s="38"/>
      <c r="P556" s="38"/>
      <c r="Q556" s="38"/>
      <c r="R556" s="38"/>
      <c r="S556" s="38"/>
      <c r="T556" s="38"/>
      <c r="U556" s="38"/>
      <c r="V556" s="38"/>
      <c r="W556" s="38"/>
      <c r="X556" s="38"/>
      <c r="Y556" s="38"/>
      <c r="Z556" s="38"/>
    </row>
    <row r="557" spans="1:26" ht="14.25" customHeight="1" x14ac:dyDescent="0.25">
      <c r="A557" s="38"/>
      <c r="B557" s="38"/>
      <c r="C557" s="38"/>
      <c r="D557" s="38"/>
      <c r="E557" s="38"/>
      <c r="F557" s="38"/>
      <c r="G557" s="38"/>
      <c r="H557" s="38"/>
      <c r="I557" s="38"/>
      <c r="J557" s="38"/>
      <c r="K557" s="38"/>
      <c r="L557" s="38"/>
      <c r="M557" s="38"/>
      <c r="N557" s="38"/>
      <c r="O557" s="38"/>
      <c r="P557" s="38"/>
      <c r="Q557" s="38"/>
      <c r="R557" s="38"/>
      <c r="S557" s="38"/>
      <c r="T557" s="38"/>
      <c r="U557" s="38"/>
      <c r="V557" s="38"/>
      <c r="W557" s="38"/>
      <c r="X557" s="38"/>
      <c r="Y557" s="38"/>
      <c r="Z557" s="38"/>
    </row>
    <row r="558" spans="1:26" ht="14.25" customHeight="1" x14ac:dyDescent="0.25">
      <c r="A558" s="38"/>
      <c r="B558" s="38"/>
      <c r="C558" s="38"/>
      <c r="D558" s="38"/>
      <c r="E558" s="38"/>
      <c r="F558" s="38"/>
      <c r="G558" s="38"/>
      <c r="H558" s="38"/>
      <c r="I558" s="38"/>
      <c r="J558" s="38"/>
      <c r="K558" s="38"/>
      <c r="L558" s="38"/>
      <c r="M558" s="38"/>
      <c r="N558" s="38"/>
      <c r="O558" s="38"/>
      <c r="P558" s="38"/>
      <c r="Q558" s="38"/>
      <c r="R558" s="38"/>
      <c r="S558" s="38"/>
      <c r="T558" s="38"/>
      <c r="U558" s="38"/>
      <c r="V558" s="38"/>
      <c r="W558" s="38"/>
      <c r="X558" s="38"/>
      <c r="Y558" s="38"/>
      <c r="Z558" s="38"/>
    </row>
    <row r="559" spans="1:26" ht="14.25" customHeight="1" x14ac:dyDescent="0.25">
      <c r="A559" s="38"/>
      <c r="B559" s="38"/>
      <c r="C559" s="38"/>
      <c r="D559" s="38"/>
      <c r="E559" s="38"/>
      <c r="F559" s="38"/>
      <c r="G559" s="38"/>
      <c r="H559" s="38"/>
      <c r="I559" s="38"/>
      <c r="J559" s="38"/>
      <c r="K559" s="38"/>
      <c r="L559" s="38"/>
      <c r="M559" s="38"/>
      <c r="N559" s="38"/>
      <c r="O559" s="38"/>
      <c r="P559" s="38"/>
      <c r="Q559" s="38"/>
      <c r="R559" s="38"/>
      <c r="S559" s="38"/>
      <c r="T559" s="38"/>
      <c r="U559" s="38"/>
      <c r="V559" s="38"/>
      <c r="W559" s="38"/>
      <c r="X559" s="38"/>
      <c r="Y559" s="38"/>
      <c r="Z559" s="38"/>
    </row>
    <row r="560" spans="1:26" ht="14.25" customHeight="1" x14ac:dyDescent="0.25">
      <c r="A560" s="38"/>
      <c r="B560" s="38"/>
      <c r="C560" s="38"/>
      <c r="D560" s="38"/>
      <c r="E560" s="38"/>
      <c r="F560" s="38"/>
      <c r="G560" s="38"/>
      <c r="H560" s="38"/>
      <c r="I560" s="38"/>
      <c r="J560" s="38"/>
      <c r="K560" s="38"/>
      <c r="L560" s="38"/>
      <c r="M560" s="38"/>
      <c r="N560" s="38"/>
      <c r="O560" s="38"/>
      <c r="P560" s="38"/>
      <c r="Q560" s="38"/>
      <c r="R560" s="38"/>
      <c r="S560" s="38"/>
      <c r="T560" s="38"/>
      <c r="U560" s="38"/>
      <c r="V560" s="38"/>
      <c r="W560" s="38"/>
      <c r="X560" s="38"/>
      <c r="Y560" s="38"/>
      <c r="Z560" s="38"/>
    </row>
    <row r="561" spans="1:26" ht="14.25" customHeight="1" x14ac:dyDescent="0.25">
      <c r="A561" s="38"/>
      <c r="B561" s="38"/>
      <c r="C561" s="38"/>
      <c r="D561" s="38"/>
      <c r="E561" s="38"/>
      <c r="F561" s="38"/>
      <c r="G561" s="38"/>
      <c r="H561" s="38"/>
      <c r="I561" s="38"/>
      <c r="J561" s="38"/>
      <c r="K561" s="38"/>
      <c r="L561" s="38"/>
      <c r="M561" s="38"/>
      <c r="N561" s="38"/>
      <c r="O561" s="38"/>
      <c r="P561" s="38"/>
      <c r="Q561" s="38"/>
      <c r="R561" s="38"/>
      <c r="S561" s="38"/>
      <c r="T561" s="38"/>
      <c r="U561" s="38"/>
      <c r="V561" s="38"/>
      <c r="W561" s="38"/>
      <c r="X561" s="38"/>
      <c r="Y561" s="38"/>
      <c r="Z561" s="38"/>
    </row>
    <row r="562" spans="1:26" ht="14.25" customHeight="1" x14ac:dyDescent="0.25">
      <c r="A562" s="38"/>
      <c r="B562" s="38"/>
      <c r="C562" s="38"/>
      <c r="D562" s="38"/>
      <c r="E562" s="38"/>
      <c r="F562" s="38"/>
      <c r="G562" s="38"/>
      <c r="H562" s="38"/>
      <c r="I562" s="38"/>
      <c r="J562" s="38"/>
      <c r="K562" s="38"/>
      <c r="L562" s="38"/>
      <c r="M562" s="38"/>
      <c r="N562" s="38"/>
      <c r="O562" s="38"/>
      <c r="P562" s="38"/>
      <c r="Q562" s="38"/>
      <c r="R562" s="38"/>
      <c r="S562" s="38"/>
      <c r="T562" s="38"/>
      <c r="U562" s="38"/>
      <c r="V562" s="38"/>
      <c r="W562" s="38"/>
      <c r="X562" s="38"/>
      <c r="Y562" s="38"/>
      <c r="Z562" s="38"/>
    </row>
    <row r="563" spans="1:26" ht="14.25" customHeight="1" x14ac:dyDescent="0.25">
      <c r="A563" s="38"/>
      <c r="B563" s="38"/>
      <c r="C563" s="38"/>
      <c r="D563" s="38"/>
      <c r="E563" s="38"/>
      <c r="F563" s="38"/>
      <c r="G563" s="38"/>
      <c r="H563" s="38"/>
      <c r="I563" s="38"/>
      <c r="J563" s="38"/>
      <c r="K563" s="38"/>
      <c r="L563" s="38"/>
      <c r="M563" s="38"/>
      <c r="N563" s="38"/>
      <c r="O563" s="38"/>
      <c r="P563" s="38"/>
      <c r="Q563" s="38"/>
      <c r="R563" s="38"/>
      <c r="S563" s="38"/>
      <c r="T563" s="38"/>
      <c r="U563" s="38"/>
      <c r="V563" s="38"/>
      <c r="W563" s="38"/>
      <c r="X563" s="38"/>
      <c r="Y563" s="38"/>
      <c r="Z563" s="38"/>
    </row>
    <row r="564" spans="1:26" ht="14.25" customHeight="1" x14ac:dyDescent="0.25">
      <c r="A564" s="38"/>
      <c r="B564" s="38"/>
      <c r="C564" s="38"/>
      <c r="D564" s="38"/>
      <c r="E564" s="38"/>
      <c r="F564" s="38"/>
      <c r="G564" s="38"/>
      <c r="H564" s="38"/>
      <c r="I564" s="38"/>
      <c r="J564" s="38"/>
      <c r="K564" s="38"/>
      <c r="L564" s="38"/>
      <c r="M564" s="38"/>
      <c r="N564" s="38"/>
      <c r="O564" s="38"/>
      <c r="P564" s="38"/>
      <c r="Q564" s="38"/>
      <c r="R564" s="38"/>
      <c r="S564" s="38"/>
      <c r="T564" s="38"/>
      <c r="U564" s="38"/>
      <c r="V564" s="38"/>
      <c r="W564" s="38"/>
      <c r="X564" s="38"/>
      <c r="Y564" s="38"/>
      <c r="Z564" s="38"/>
    </row>
    <row r="565" spans="1:26" ht="14.25" customHeight="1" x14ac:dyDescent="0.25">
      <c r="A565" s="38"/>
      <c r="B565" s="38"/>
      <c r="C565" s="38"/>
      <c r="D565" s="38"/>
      <c r="E565" s="38"/>
      <c r="F565" s="38"/>
      <c r="G565" s="38"/>
      <c r="H565" s="38"/>
      <c r="I565" s="38"/>
      <c r="J565" s="38"/>
      <c r="K565" s="38"/>
      <c r="L565" s="38"/>
      <c r="M565" s="38"/>
      <c r="N565" s="38"/>
      <c r="O565" s="38"/>
      <c r="P565" s="38"/>
      <c r="Q565" s="38"/>
      <c r="R565" s="38"/>
      <c r="S565" s="38"/>
      <c r="T565" s="38"/>
      <c r="U565" s="38"/>
      <c r="V565" s="38"/>
      <c r="W565" s="38"/>
      <c r="X565" s="38"/>
      <c r="Y565" s="38"/>
      <c r="Z565" s="38"/>
    </row>
    <row r="566" spans="1:26" ht="14.25" customHeight="1" x14ac:dyDescent="0.25">
      <c r="A566" s="38"/>
      <c r="B566" s="38"/>
      <c r="C566" s="38"/>
      <c r="D566" s="38"/>
      <c r="E566" s="38"/>
      <c r="F566" s="38"/>
      <c r="G566" s="38"/>
      <c r="H566" s="38"/>
      <c r="I566" s="38"/>
      <c r="J566" s="38"/>
      <c r="K566" s="38"/>
      <c r="L566" s="38"/>
      <c r="M566" s="38"/>
      <c r="N566" s="38"/>
      <c r="O566" s="38"/>
      <c r="P566" s="38"/>
      <c r="Q566" s="38"/>
      <c r="R566" s="38"/>
      <c r="S566" s="38"/>
      <c r="T566" s="38"/>
      <c r="U566" s="38"/>
      <c r="V566" s="38"/>
      <c r="W566" s="38"/>
      <c r="X566" s="38"/>
      <c r="Y566" s="38"/>
      <c r="Z566" s="38"/>
    </row>
    <row r="567" spans="1:26" ht="14.25" customHeight="1" x14ac:dyDescent="0.25">
      <c r="A567" s="38"/>
      <c r="B567" s="38"/>
      <c r="C567" s="38"/>
      <c r="D567" s="38"/>
      <c r="E567" s="38"/>
      <c r="F567" s="38"/>
      <c r="G567" s="38"/>
      <c r="H567" s="38"/>
      <c r="I567" s="38"/>
      <c r="J567" s="38"/>
      <c r="K567" s="38"/>
      <c r="L567" s="38"/>
      <c r="M567" s="38"/>
      <c r="N567" s="38"/>
      <c r="O567" s="38"/>
      <c r="P567" s="38"/>
      <c r="Q567" s="38"/>
      <c r="R567" s="38"/>
      <c r="S567" s="38"/>
      <c r="T567" s="38"/>
      <c r="U567" s="38"/>
      <c r="V567" s="38"/>
      <c r="W567" s="38"/>
      <c r="X567" s="38"/>
      <c r="Y567" s="38"/>
      <c r="Z567" s="38"/>
    </row>
    <row r="568" spans="1:26" ht="14.25" customHeight="1" x14ac:dyDescent="0.25">
      <c r="A568" s="38"/>
      <c r="B568" s="38"/>
      <c r="C568" s="38"/>
      <c r="D568" s="38"/>
      <c r="E568" s="38"/>
      <c r="F568" s="38"/>
      <c r="G568" s="38"/>
      <c r="H568" s="38"/>
      <c r="I568" s="38"/>
      <c r="J568" s="38"/>
      <c r="K568" s="38"/>
      <c r="L568" s="38"/>
      <c r="M568" s="38"/>
      <c r="N568" s="38"/>
      <c r="O568" s="38"/>
      <c r="P568" s="38"/>
      <c r="Q568" s="38"/>
      <c r="R568" s="38"/>
      <c r="S568" s="38"/>
      <c r="T568" s="38"/>
      <c r="U568" s="38"/>
      <c r="V568" s="38"/>
      <c r="W568" s="38"/>
      <c r="X568" s="38"/>
      <c r="Y568" s="38"/>
      <c r="Z568" s="38"/>
    </row>
    <row r="569" spans="1:26" ht="14.25" customHeight="1" x14ac:dyDescent="0.25">
      <c r="A569" s="38"/>
      <c r="B569" s="38"/>
      <c r="C569" s="38"/>
      <c r="D569" s="38"/>
      <c r="E569" s="38"/>
      <c r="F569" s="38"/>
      <c r="G569" s="38"/>
      <c r="H569" s="38"/>
      <c r="I569" s="38"/>
      <c r="J569" s="38"/>
      <c r="K569" s="38"/>
      <c r="L569" s="38"/>
      <c r="M569" s="38"/>
      <c r="N569" s="38"/>
      <c r="O569" s="38"/>
      <c r="P569" s="38"/>
      <c r="Q569" s="38"/>
      <c r="R569" s="38"/>
      <c r="S569" s="38"/>
      <c r="T569" s="38"/>
      <c r="U569" s="38"/>
      <c r="V569" s="38"/>
      <c r="W569" s="38"/>
      <c r="X569" s="38"/>
      <c r="Y569" s="38"/>
      <c r="Z569" s="38"/>
    </row>
    <row r="570" spans="1:26" ht="14.25" customHeight="1" x14ac:dyDescent="0.25">
      <c r="A570" s="38"/>
      <c r="B570" s="38"/>
      <c r="C570" s="38"/>
      <c r="D570" s="38"/>
      <c r="E570" s="38"/>
      <c r="F570" s="38"/>
      <c r="G570" s="38"/>
      <c r="H570" s="38"/>
      <c r="I570" s="38"/>
      <c r="J570" s="38"/>
      <c r="K570" s="38"/>
      <c r="L570" s="38"/>
      <c r="M570" s="38"/>
      <c r="N570" s="38"/>
      <c r="O570" s="38"/>
      <c r="P570" s="38"/>
      <c r="Q570" s="38"/>
      <c r="R570" s="38"/>
      <c r="S570" s="38"/>
      <c r="T570" s="38"/>
      <c r="U570" s="38"/>
      <c r="V570" s="38"/>
      <c r="W570" s="38"/>
      <c r="X570" s="38"/>
      <c r="Y570" s="38"/>
      <c r="Z570" s="38"/>
    </row>
    <row r="571" spans="1:26" ht="14.25" customHeight="1" x14ac:dyDescent="0.25">
      <c r="A571" s="38"/>
      <c r="B571" s="38"/>
      <c r="C571" s="38"/>
      <c r="D571" s="38"/>
      <c r="E571" s="38"/>
      <c r="F571" s="38"/>
      <c r="G571" s="38"/>
      <c r="H571" s="38"/>
      <c r="I571" s="38"/>
      <c r="J571" s="38"/>
      <c r="K571" s="38"/>
      <c r="L571" s="38"/>
      <c r="M571" s="38"/>
      <c r="N571" s="38"/>
      <c r="O571" s="38"/>
      <c r="P571" s="38"/>
      <c r="Q571" s="38"/>
      <c r="R571" s="38"/>
      <c r="S571" s="38"/>
      <c r="T571" s="38"/>
      <c r="U571" s="38"/>
      <c r="V571" s="38"/>
      <c r="W571" s="38"/>
      <c r="X571" s="38"/>
      <c r="Y571" s="38"/>
      <c r="Z571" s="38"/>
    </row>
    <row r="572" spans="1:26" ht="14.25" customHeight="1" x14ac:dyDescent="0.25">
      <c r="A572" s="38"/>
      <c r="B572" s="38"/>
      <c r="C572" s="38"/>
      <c r="D572" s="38"/>
      <c r="E572" s="38"/>
      <c r="F572" s="38"/>
      <c r="G572" s="38"/>
      <c r="H572" s="38"/>
      <c r="I572" s="38"/>
      <c r="J572" s="38"/>
      <c r="K572" s="38"/>
      <c r="L572" s="38"/>
      <c r="M572" s="38"/>
      <c r="N572" s="38"/>
      <c r="O572" s="38"/>
      <c r="P572" s="38"/>
      <c r="Q572" s="38"/>
      <c r="R572" s="38"/>
      <c r="S572" s="38"/>
      <c r="T572" s="38"/>
      <c r="U572" s="38"/>
      <c r="V572" s="38"/>
      <c r="W572" s="38"/>
      <c r="X572" s="38"/>
      <c r="Y572" s="38"/>
      <c r="Z572" s="38"/>
    </row>
    <row r="573" spans="1:26" ht="14.25" customHeight="1" x14ac:dyDescent="0.25">
      <c r="A573" s="38"/>
      <c r="B573" s="38"/>
      <c r="C573" s="38"/>
      <c r="D573" s="38"/>
      <c r="E573" s="38"/>
      <c r="F573" s="38"/>
      <c r="G573" s="38"/>
      <c r="H573" s="38"/>
      <c r="I573" s="38"/>
      <c r="J573" s="38"/>
      <c r="K573" s="38"/>
      <c r="L573" s="38"/>
      <c r="M573" s="38"/>
      <c r="N573" s="38"/>
      <c r="O573" s="38"/>
      <c r="P573" s="38"/>
      <c r="Q573" s="38"/>
      <c r="R573" s="38"/>
      <c r="S573" s="38"/>
      <c r="T573" s="38"/>
      <c r="U573" s="38"/>
      <c r="V573" s="38"/>
      <c r="W573" s="38"/>
      <c r="X573" s="38"/>
      <c r="Y573" s="38"/>
      <c r="Z573" s="38"/>
    </row>
    <row r="574" spans="1:26" ht="14.25" customHeight="1" x14ac:dyDescent="0.25">
      <c r="A574" s="38"/>
      <c r="B574" s="38"/>
      <c r="C574" s="38"/>
      <c r="D574" s="38"/>
      <c r="E574" s="38"/>
      <c r="F574" s="38"/>
      <c r="G574" s="38"/>
      <c r="H574" s="38"/>
      <c r="I574" s="38"/>
      <c r="J574" s="38"/>
      <c r="K574" s="38"/>
      <c r="L574" s="38"/>
      <c r="M574" s="38"/>
      <c r="N574" s="38"/>
      <c r="O574" s="38"/>
      <c r="P574" s="38"/>
      <c r="Q574" s="38"/>
      <c r="R574" s="38"/>
      <c r="S574" s="38"/>
      <c r="T574" s="38"/>
      <c r="U574" s="38"/>
      <c r="V574" s="38"/>
      <c r="W574" s="38"/>
      <c r="X574" s="38"/>
      <c r="Y574" s="38"/>
      <c r="Z574" s="38"/>
    </row>
    <row r="575" spans="1:26" ht="14.25" customHeight="1" x14ac:dyDescent="0.25">
      <c r="A575" s="38"/>
      <c r="B575" s="38"/>
      <c r="C575" s="38"/>
      <c r="D575" s="38"/>
      <c r="E575" s="38"/>
      <c r="F575" s="38"/>
      <c r="G575" s="38"/>
      <c r="H575" s="38"/>
      <c r="I575" s="38"/>
      <c r="J575" s="38"/>
      <c r="K575" s="38"/>
      <c r="L575" s="38"/>
      <c r="M575" s="38"/>
      <c r="N575" s="38"/>
      <c r="O575" s="38"/>
      <c r="P575" s="38"/>
      <c r="Q575" s="38"/>
      <c r="R575" s="38"/>
      <c r="S575" s="38"/>
      <c r="T575" s="38"/>
      <c r="U575" s="38"/>
      <c r="V575" s="38"/>
      <c r="W575" s="38"/>
      <c r="X575" s="38"/>
      <c r="Y575" s="38"/>
      <c r="Z575" s="38"/>
    </row>
    <row r="576" spans="1:26" ht="14.25" customHeight="1" x14ac:dyDescent="0.25">
      <c r="A576" s="38"/>
      <c r="B576" s="38"/>
      <c r="C576" s="38"/>
      <c r="D576" s="38"/>
      <c r="E576" s="38"/>
      <c r="F576" s="38"/>
      <c r="G576" s="38"/>
      <c r="H576" s="38"/>
      <c r="I576" s="38"/>
      <c r="J576" s="38"/>
      <c r="K576" s="38"/>
      <c r="L576" s="38"/>
      <c r="M576" s="38"/>
      <c r="N576" s="38"/>
      <c r="O576" s="38"/>
      <c r="P576" s="38"/>
      <c r="Q576" s="38"/>
      <c r="R576" s="38"/>
      <c r="S576" s="38"/>
      <c r="T576" s="38"/>
      <c r="U576" s="38"/>
      <c r="V576" s="38"/>
      <c r="W576" s="38"/>
      <c r="X576" s="38"/>
      <c r="Y576" s="38"/>
      <c r="Z576" s="38"/>
    </row>
    <row r="577" spans="1:26" ht="14.25" customHeight="1" x14ac:dyDescent="0.25">
      <c r="A577" s="38"/>
      <c r="B577" s="38"/>
      <c r="C577" s="38"/>
      <c r="D577" s="38"/>
      <c r="E577" s="38"/>
      <c r="F577" s="38"/>
      <c r="G577" s="38"/>
      <c r="H577" s="38"/>
      <c r="I577" s="38"/>
      <c r="J577" s="38"/>
      <c r="K577" s="38"/>
      <c r="L577" s="38"/>
      <c r="M577" s="38"/>
      <c r="N577" s="38"/>
      <c r="O577" s="38"/>
      <c r="P577" s="38"/>
      <c r="Q577" s="38"/>
      <c r="R577" s="38"/>
      <c r="S577" s="38"/>
      <c r="T577" s="38"/>
      <c r="U577" s="38"/>
      <c r="V577" s="38"/>
      <c r="W577" s="38"/>
      <c r="X577" s="38"/>
      <c r="Y577" s="38"/>
      <c r="Z577" s="38"/>
    </row>
    <row r="578" spans="1:26" ht="14.25" customHeight="1" x14ac:dyDescent="0.25">
      <c r="A578" s="38"/>
      <c r="B578" s="38"/>
      <c r="C578" s="38"/>
      <c r="D578" s="38"/>
      <c r="E578" s="38"/>
      <c r="F578" s="38"/>
      <c r="G578" s="38"/>
      <c r="H578" s="38"/>
      <c r="I578" s="38"/>
      <c r="J578" s="38"/>
      <c r="K578" s="38"/>
      <c r="L578" s="38"/>
      <c r="M578" s="38"/>
      <c r="N578" s="38"/>
      <c r="O578" s="38"/>
      <c r="P578" s="38"/>
      <c r="Q578" s="38"/>
      <c r="R578" s="38"/>
      <c r="S578" s="38"/>
      <c r="T578" s="38"/>
      <c r="U578" s="38"/>
      <c r="V578" s="38"/>
      <c r="W578" s="38"/>
      <c r="X578" s="38"/>
      <c r="Y578" s="38"/>
      <c r="Z578" s="38"/>
    </row>
    <row r="579" spans="1:26" ht="14.25" customHeight="1" x14ac:dyDescent="0.25">
      <c r="A579" s="38"/>
      <c r="B579" s="38"/>
      <c r="C579" s="38"/>
      <c r="D579" s="38"/>
      <c r="E579" s="38"/>
      <c r="F579" s="38"/>
      <c r="G579" s="38"/>
      <c r="H579" s="38"/>
      <c r="I579" s="38"/>
      <c r="J579" s="38"/>
      <c r="K579" s="38"/>
      <c r="L579" s="38"/>
      <c r="M579" s="38"/>
      <c r="N579" s="38"/>
      <c r="O579" s="38"/>
      <c r="P579" s="38"/>
      <c r="Q579" s="38"/>
      <c r="R579" s="38"/>
      <c r="S579" s="38"/>
      <c r="T579" s="38"/>
      <c r="U579" s="38"/>
      <c r="V579" s="38"/>
      <c r="W579" s="38"/>
      <c r="X579" s="38"/>
      <c r="Y579" s="38"/>
      <c r="Z579" s="38"/>
    </row>
    <row r="580" spans="1:26" ht="14.25" customHeight="1" x14ac:dyDescent="0.25">
      <c r="A580" s="38"/>
      <c r="B580" s="38"/>
      <c r="C580" s="38"/>
      <c r="D580" s="38"/>
      <c r="E580" s="38"/>
      <c r="F580" s="38"/>
      <c r="G580" s="38"/>
      <c r="H580" s="38"/>
      <c r="I580" s="38"/>
      <c r="J580" s="38"/>
      <c r="K580" s="38"/>
      <c r="L580" s="38"/>
      <c r="M580" s="38"/>
      <c r="N580" s="38"/>
      <c r="O580" s="38"/>
      <c r="P580" s="38"/>
      <c r="Q580" s="38"/>
      <c r="R580" s="38"/>
      <c r="S580" s="38"/>
      <c r="T580" s="38"/>
      <c r="U580" s="38"/>
      <c r="V580" s="38"/>
      <c r="W580" s="38"/>
      <c r="X580" s="38"/>
      <c r="Y580" s="38"/>
      <c r="Z580" s="38"/>
    </row>
    <row r="581" spans="1:26" ht="14.25" customHeight="1" x14ac:dyDescent="0.25">
      <c r="A581" s="38"/>
      <c r="B581" s="38"/>
      <c r="C581" s="38"/>
      <c r="D581" s="38"/>
      <c r="E581" s="38"/>
      <c r="F581" s="38"/>
      <c r="G581" s="38"/>
      <c r="H581" s="38"/>
      <c r="I581" s="38"/>
      <c r="J581" s="38"/>
      <c r="K581" s="38"/>
      <c r="L581" s="38"/>
      <c r="M581" s="38"/>
      <c r="N581" s="38"/>
      <c r="O581" s="38"/>
      <c r="P581" s="38"/>
      <c r="Q581" s="38"/>
      <c r="R581" s="38"/>
      <c r="S581" s="38"/>
      <c r="T581" s="38"/>
      <c r="U581" s="38"/>
      <c r="V581" s="38"/>
      <c r="W581" s="38"/>
      <c r="X581" s="38"/>
      <c r="Y581" s="38"/>
      <c r="Z581" s="38"/>
    </row>
    <row r="582" spans="1:26" ht="14.25" customHeight="1" x14ac:dyDescent="0.25">
      <c r="A582" s="38"/>
      <c r="B582" s="38"/>
      <c r="C582" s="38"/>
      <c r="D582" s="38"/>
      <c r="E582" s="38"/>
      <c r="F582" s="38"/>
      <c r="G582" s="38"/>
      <c r="H582" s="38"/>
      <c r="I582" s="38"/>
      <c r="J582" s="38"/>
      <c r="K582" s="38"/>
      <c r="L582" s="38"/>
      <c r="M582" s="38"/>
      <c r="N582" s="38"/>
      <c r="O582" s="38"/>
      <c r="P582" s="38"/>
      <c r="Q582" s="38"/>
      <c r="R582" s="38"/>
      <c r="S582" s="38"/>
      <c r="T582" s="38"/>
      <c r="U582" s="38"/>
      <c r="V582" s="38"/>
      <c r="W582" s="38"/>
      <c r="X582" s="38"/>
      <c r="Y582" s="38"/>
      <c r="Z582" s="38"/>
    </row>
    <row r="583" spans="1:26" ht="14.25" customHeight="1" x14ac:dyDescent="0.25">
      <c r="A583" s="38"/>
      <c r="B583" s="38"/>
      <c r="C583" s="38"/>
      <c r="D583" s="38"/>
      <c r="E583" s="38"/>
      <c r="F583" s="38"/>
      <c r="G583" s="38"/>
      <c r="H583" s="38"/>
      <c r="I583" s="38"/>
      <c r="J583" s="38"/>
      <c r="K583" s="38"/>
      <c r="L583" s="38"/>
      <c r="M583" s="38"/>
      <c r="N583" s="38"/>
      <c r="O583" s="38"/>
      <c r="P583" s="38"/>
      <c r="Q583" s="38"/>
      <c r="R583" s="38"/>
      <c r="S583" s="38"/>
      <c r="T583" s="38"/>
      <c r="U583" s="38"/>
      <c r="V583" s="38"/>
      <c r="W583" s="38"/>
      <c r="X583" s="38"/>
      <c r="Y583" s="38"/>
      <c r="Z583" s="38"/>
    </row>
    <row r="584" spans="1:26" ht="14.25" customHeight="1" x14ac:dyDescent="0.25">
      <c r="A584" s="38"/>
      <c r="B584" s="38"/>
      <c r="C584" s="38"/>
      <c r="D584" s="38"/>
      <c r="E584" s="38"/>
      <c r="F584" s="38"/>
      <c r="G584" s="38"/>
      <c r="H584" s="38"/>
      <c r="I584" s="38"/>
      <c r="J584" s="38"/>
      <c r="K584" s="38"/>
      <c r="L584" s="38"/>
      <c r="M584" s="38"/>
      <c r="N584" s="38"/>
      <c r="O584" s="38"/>
      <c r="P584" s="38"/>
      <c r="Q584" s="38"/>
      <c r="R584" s="38"/>
      <c r="S584" s="38"/>
      <c r="T584" s="38"/>
      <c r="U584" s="38"/>
      <c r="V584" s="38"/>
      <c r="W584" s="38"/>
      <c r="X584" s="38"/>
      <c r="Y584" s="38"/>
      <c r="Z584" s="38"/>
    </row>
    <row r="585" spans="1:26" ht="14.25" customHeight="1" x14ac:dyDescent="0.25">
      <c r="A585" s="38"/>
      <c r="B585" s="38"/>
      <c r="C585" s="38"/>
      <c r="D585" s="38"/>
      <c r="E585" s="38"/>
      <c r="F585" s="38"/>
      <c r="G585" s="38"/>
      <c r="H585" s="38"/>
      <c r="I585" s="38"/>
      <c r="J585" s="38"/>
      <c r="K585" s="38"/>
      <c r="L585" s="38"/>
      <c r="M585" s="38"/>
      <c r="N585" s="38"/>
      <c r="O585" s="38"/>
      <c r="P585" s="38"/>
      <c r="Q585" s="38"/>
      <c r="R585" s="38"/>
      <c r="S585" s="38"/>
      <c r="T585" s="38"/>
      <c r="U585" s="38"/>
      <c r="V585" s="38"/>
      <c r="W585" s="38"/>
      <c r="X585" s="38"/>
      <c r="Y585" s="38"/>
      <c r="Z585" s="38"/>
    </row>
    <row r="586" spans="1:26" ht="14.25" customHeight="1" x14ac:dyDescent="0.25">
      <c r="A586" s="38"/>
      <c r="B586" s="38"/>
      <c r="C586" s="38"/>
      <c r="D586" s="38"/>
      <c r="E586" s="38"/>
      <c r="F586" s="38"/>
      <c r="G586" s="38"/>
      <c r="H586" s="38"/>
      <c r="I586" s="38"/>
      <c r="J586" s="38"/>
      <c r="K586" s="38"/>
      <c r="L586" s="38"/>
      <c r="M586" s="38"/>
      <c r="N586" s="38"/>
      <c r="O586" s="38"/>
      <c r="P586" s="38"/>
      <c r="Q586" s="38"/>
      <c r="R586" s="38"/>
      <c r="S586" s="38"/>
      <c r="T586" s="38"/>
      <c r="U586" s="38"/>
      <c r="V586" s="38"/>
      <c r="W586" s="38"/>
      <c r="X586" s="38"/>
      <c r="Y586" s="38"/>
      <c r="Z586" s="38"/>
    </row>
    <row r="587" spans="1:26" ht="14.25" customHeight="1" x14ac:dyDescent="0.25">
      <c r="A587" s="38"/>
      <c r="B587" s="38"/>
      <c r="C587" s="38"/>
      <c r="D587" s="38"/>
      <c r="E587" s="38"/>
      <c r="F587" s="38"/>
      <c r="G587" s="38"/>
      <c r="H587" s="38"/>
      <c r="I587" s="38"/>
      <c r="J587" s="38"/>
      <c r="K587" s="38"/>
      <c r="L587" s="38"/>
      <c r="M587" s="38"/>
      <c r="N587" s="38"/>
      <c r="O587" s="38"/>
      <c r="P587" s="38"/>
      <c r="Q587" s="38"/>
      <c r="R587" s="38"/>
      <c r="S587" s="38"/>
      <c r="T587" s="38"/>
      <c r="U587" s="38"/>
      <c r="V587" s="38"/>
      <c r="W587" s="38"/>
      <c r="X587" s="38"/>
      <c r="Y587" s="38"/>
      <c r="Z587" s="38"/>
    </row>
    <row r="588" spans="1:26" ht="14.25" customHeight="1" x14ac:dyDescent="0.25">
      <c r="A588" s="38"/>
      <c r="B588" s="38"/>
      <c r="C588" s="38"/>
      <c r="D588" s="38"/>
      <c r="E588" s="38"/>
      <c r="F588" s="38"/>
      <c r="G588" s="38"/>
      <c r="H588" s="38"/>
      <c r="I588" s="38"/>
      <c r="J588" s="38"/>
      <c r="K588" s="38"/>
      <c r="L588" s="38"/>
      <c r="M588" s="38"/>
      <c r="N588" s="38"/>
      <c r="O588" s="38"/>
      <c r="P588" s="38"/>
      <c r="Q588" s="38"/>
      <c r="R588" s="38"/>
      <c r="S588" s="38"/>
      <c r="T588" s="38"/>
      <c r="U588" s="38"/>
      <c r="V588" s="38"/>
      <c r="W588" s="38"/>
      <c r="X588" s="38"/>
      <c r="Y588" s="38"/>
      <c r="Z588" s="38"/>
    </row>
    <row r="589" spans="1:26" ht="14.25" customHeight="1" x14ac:dyDescent="0.25">
      <c r="A589" s="38"/>
      <c r="B589" s="38"/>
      <c r="C589" s="38"/>
      <c r="D589" s="38"/>
      <c r="E589" s="38"/>
      <c r="F589" s="38"/>
      <c r="G589" s="38"/>
      <c r="H589" s="38"/>
      <c r="I589" s="38"/>
      <c r="J589" s="38"/>
      <c r="K589" s="38"/>
      <c r="L589" s="38"/>
      <c r="M589" s="38"/>
      <c r="N589" s="38"/>
      <c r="O589" s="38"/>
      <c r="P589" s="38"/>
      <c r="Q589" s="38"/>
      <c r="R589" s="38"/>
      <c r="S589" s="38"/>
      <c r="T589" s="38"/>
      <c r="U589" s="38"/>
      <c r="V589" s="38"/>
      <c r="W589" s="38"/>
      <c r="X589" s="38"/>
      <c r="Y589" s="38"/>
      <c r="Z589" s="38"/>
    </row>
    <row r="590" spans="1:26" ht="14.25" customHeight="1" x14ac:dyDescent="0.25">
      <c r="A590" s="38"/>
      <c r="B590" s="38"/>
      <c r="C590" s="38"/>
      <c r="D590" s="38"/>
      <c r="E590" s="38"/>
      <c r="F590" s="38"/>
      <c r="G590" s="38"/>
      <c r="H590" s="38"/>
      <c r="I590" s="38"/>
      <c r="J590" s="38"/>
      <c r="K590" s="38"/>
      <c r="L590" s="38"/>
      <c r="M590" s="38"/>
      <c r="N590" s="38"/>
      <c r="O590" s="38"/>
      <c r="P590" s="38"/>
      <c r="Q590" s="38"/>
      <c r="R590" s="38"/>
      <c r="S590" s="38"/>
      <c r="T590" s="38"/>
      <c r="U590" s="38"/>
      <c r="V590" s="38"/>
      <c r="W590" s="38"/>
      <c r="X590" s="38"/>
      <c r="Y590" s="38"/>
      <c r="Z590" s="38"/>
    </row>
    <row r="591" spans="1:26" ht="14.25" customHeight="1" x14ac:dyDescent="0.25">
      <c r="A591" s="38"/>
      <c r="B591" s="38"/>
      <c r="C591" s="38"/>
      <c r="D591" s="38"/>
      <c r="E591" s="38"/>
      <c r="F591" s="38"/>
      <c r="G591" s="38"/>
      <c r="H591" s="38"/>
      <c r="I591" s="38"/>
      <c r="J591" s="38"/>
      <c r="K591" s="38"/>
      <c r="L591" s="38"/>
      <c r="M591" s="38"/>
      <c r="N591" s="38"/>
      <c r="O591" s="38"/>
      <c r="P591" s="38"/>
      <c r="Q591" s="38"/>
      <c r="R591" s="38"/>
      <c r="S591" s="38"/>
      <c r="T591" s="38"/>
      <c r="U591" s="38"/>
      <c r="V591" s="38"/>
      <c r="W591" s="38"/>
      <c r="X591" s="38"/>
      <c r="Y591" s="38"/>
      <c r="Z591" s="38"/>
    </row>
    <row r="592" spans="1:26" ht="14.25" customHeight="1" x14ac:dyDescent="0.25">
      <c r="A592" s="38"/>
      <c r="B592" s="38"/>
      <c r="C592" s="38"/>
      <c r="D592" s="38"/>
      <c r="E592" s="38"/>
      <c r="F592" s="38"/>
      <c r="G592" s="38"/>
      <c r="H592" s="38"/>
      <c r="I592" s="38"/>
      <c r="J592" s="38"/>
      <c r="K592" s="38"/>
      <c r="L592" s="38"/>
      <c r="M592" s="38"/>
      <c r="N592" s="38"/>
      <c r="O592" s="38"/>
      <c r="P592" s="38"/>
      <c r="Q592" s="38"/>
      <c r="R592" s="38"/>
      <c r="S592" s="38"/>
      <c r="T592" s="38"/>
      <c r="U592" s="38"/>
      <c r="V592" s="38"/>
      <c r="W592" s="38"/>
      <c r="X592" s="38"/>
      <c r="Y592" s="38"/>
      <c r="Z592" s="38"/>
    </row>
    <row r="593" spans="1:26" ht="14.25" customHeight="1" x14ac:dyDescent="0.25">
      <c r="A593" s="38"/>
      <c r="B593" s="38"/>
      <c r="C593" s="38"/>
      <c r="D593" s="38"/>
      <c r="E593" s="38"/>
      <c r="F593" s="38"/>
      <c r="G593" s="38"/>
      <c r="H593" s="38"/>
      <c r="I593" s="38"/>
      <c r="J593" s="38"/>
      <c r="K593" s="38"/>
      <c r="L593" s="38"/>
      <c r="M593" s="38"/>
      <c r="N593" s="38"/>
      <c r="O593" s="38"/>
      <c r="P593" s="38"/>
      <c r="Q593" s="38"/>
      <c r="R593" s="38"/>
      <c r="S593" s="38"/>
      <c r="T593" s="38"/>
      <c r="U593" s="38"/>
      <c r="V593" s="38"/>
      <c r="W593" s="38"/>
      <c r="X593" s="38"/>
      <c r="Y593" s="38"/>
      <c r="Z593" s="38"/>
    </row>
    <row r="594" spans="1:26" ht="14.25" customHeight="1" x14ac:dyDescent="0.25">
      <c r="A594" s="38"/>
      <c r="B594" s="38"/>
      <c r="C594" s="38"/>
      <c r="D594" s="38"/>
      <c r="E594" s="38"/>
      <c r="F594" s="38"/>
      <c r="G594" s="38"/>
      <c r="H594" s="38"/>
      <c r="I594" s="38"/>
      <c r="J594" s="38"/>
      <c r="K594" s="38"/>
      <c r="L594" s="38"/>
      <c r="M594" s="38"/>
      <c r="N594" s="38"/>
      <c r="O594" s="38"/>
      <c r="P594" s="38"/>
      <c r="Q594" s="38"/>
      <c r="R594" s="38"/>
      <c r="S594" s="38"/>
      <c r="T594" s="38"/>
      <c r="U594" s="38"/>
      <c r="V594" s="38"/>
      <c r="W594" s="38"/>
      <c r="X594" s="38"/>
      <c r="Y594" s="38"/>
      <c r="Z594" s="38"/>
    </row>
    <row r="595" spans="1:26" ht="14.25" customHeight="1" x14ac:dyDescent="0.25">
      <c r="A595" s="38"/>
      <c r="B595" s="38"/>
      <c r="C595" s="38"/>
      <c r="D595" s="38"/>
      <c r="E595" s="38"/>
      <c r="F595" s="38"/>
      <c r="G595" s="38"/>
      <c r="H595" s="38"/>
      <c r="I595" s="38"/>
      <c r="J595" s="38"/>
      <c r="K595" s="38"/>
      <c r="L595" s="38"/>
      <c r="M595" s="38"/>
      <c r="N595" s="38"/>
      <c r="O595" s="38"/>
      <c r="P595" s="38"/>
      <c r="Q595" s="38"/>
      <c r="R595" s="38"/>
      <c r="S595" s="38"/>
      <c r="T595" s="38"/>
      <c r="U595" s="38"/>
      <c r="V595" s="38"/>
      <c r="W595" s="38"/>
      <c r="X595" s="38"/>
      <c r="Y595" s="38"/>
      <c r="Z595" s="38"/>
    </row>
    <row r="596" spans="1:26" ht="14.25" customHeight="1" x14ac:dyDescent="0.25">
      <c r="A596" s="38"/>
      <c r="B596" s="38"/>
      <c r="C596" s="38"/>
      <c r="D596" s="38"/>
      <c r="E596" s="38"/>
      <c r="F596" s="38"/>
      <c r="G596" s="38"/>
      <c r="H596" s="38"/>
      <c r="I596" s="38"/>
      <c r="J596" s="38"/>
      <c r="K596" s="38"/>
      <c r="L596" s="38"/>
      <c r="M596" s="38"/>
      <c r="N596" s="38"/>
      <c r="O596" s="38"/>
      <c r="P596" s="38"/>
      <c r="Q596" s="38"/>
      <c r="R596" s="38"/>
      <c r="S596" s="38"/>
      <c r="T596" s="38"/>
      <c r="U596" s="38"/>
      <c r="V596" s="38"/>
      <c r="W596" s="38"/>
      <c r="X596" s="38"/>
      <c r="Y596" s="38"/>
      <c r="Z596" s="38"/>
    </row>
    <row r="597" spans="1:26" ht="14.25" customHeight="1" x14ac:dyDescent="0.25">
      <c r="A597" s="38"/>
      <c r="B597" s="38"/>
      <c r="C597" s="38"/>
      <c r="D597" s="38"/>
      <c r="E597" s="38"/>
      <c r="F597" s="38"/>
      <c r="G597" s="38"/>
      <c r="H597" s="38"/>
      <c r="I597" s="38"/>
      <c r="J597" s="38"/>
      <c r="K597" s="38"/>
      <c r="L597" s="38"/>
      <c r="M597" s="38"/>
      <c r="N597" s="38"/>
      <c r="O597" s="38"/>
      <c r="P597" s="38"/>
      <c r="Q597" s="38"/>
      <c r="R597" s="38"/>
      <c r="S597" s="38"/>
      <c r="T597" s="38"/>
      <c r="U597" s="38"/>
      <c r="V597" s="38"/>
      <c r="W597" s="38"/>
      <c r="X597" s="38"/>
      <c r="Y597" s="38"/>
      <c r="Z597" s="38"/>
    </row>
    <row r="598" spans="1:26" ht="14.25" customHeight="1" x14ac:dyDescent="0.25">
      <c r="A598" s="38"/>
      <c r="B598" s="38"/>
      <c r="C598" s="38"/>
      <c r="D598" s="38"/>
      <c r="E598" s="38"/>
      <c r="F598" s="38"/>
      <c r="G598" s="38"/>
      <c r="H598" s="38"/>
      <c r="I598" s="38"/>
      <c r="J598" s="38"/>
      <c r="K598" s="38"/>
      <c r="L598" s="38"/>
      <c r="M598" s="38"/>
      <c r="N598" s="38"/>
      <c r="O598" s="38"/>
      <c r="P598" s="38"/>
      <c r="Q598" s="38"/>
      <c r="R598" s="38"/>
      <c r="S598" s="38"/>
      <c r="T598" s="38"/>
      <c r="U598" s="38"/>
      <c r="V598" s="38"/>
      <c r="W598" s="38"/>
      <c r="X598" s="38"/>
      <c r="Y598" s="38"/>
      <c r="Z598" s="38"/>
    </row>
    <row r="599" spans="1:26" ht="14.25" customHeight="1" x14ac:dyDescent="0.25">
      <c r="A599" s="38"/>
      <c r="B599" s="38"/>
      <c r="C599" s="38"/>
      <c r="D599" s="38"/>
      <c r="E599" s="38"/>
      <c r="F599" s="38"/>
      <c r="G599" s="38"/>
      <c r="H599" s="38"/>
      <c r="I599" s="38"/>
      <c r="J599" s="38"/>
      <c r="K599" s="38"/>
      <c r="L599" s="38"/>
      <c r="M599" s="38"/>
      <c r="N599" s="38"/>
      <c r="O599" s="38"/>
      <c r="P599" s="38"/>
      <c r="Q599" s="38"/>
      <c r="R599" s="38"/>
      <c r="S599" s="38"/>
      <c r="T599" s="38"/>
      <c r="U599" s="38"/>
      <c r="V599" s="38"/>
      <c r="W599" s="38"/>
      <c r="X599" s="38"/>
      <c r="Y599" s="38"/>
      <c r="Z599" s="38"/>
    </row>
    <row r="600" spans="1:26" ht="14.25" customHeight="1" x14ac:dyDescent="0.25">
      <c r="A600" s="38"/>
      <c r="B600" s="38"/>
      <c r="C600" s="38"/>
      <c r="D600" s="38"/>
      <c r="E600" s="38"/>
      <c r="F600" s="38"/>
      <c r="G600" s="38"/>
      <c r="H600" s="38"/>
      <c r="I600" s="38"/>
      <c r="J600" s="38"/>
      <c r="K600" s="38"/>
      <c r="L600" s="38"/>
      <c r="M600" s="38"/>
      <c r="N600" s="38"/>
      <c r="O600" s="38"/>
      <c r="P600" s="38"/>
      <c r="Q600" s="38"/>
      <c r="R600" s="38"/>
      <c r="S600" s="38"/>
      <c r="T600" s="38"/>
      <c r="U600" s="38"/>
      <c r="V600" s="38"/>
      <c r="W600" s="38"/>
      <c r="X600" s="38"/>
      <c r="Y600" s="38"/>
      <c r="Z600" s="38"/>
    </row>
    <row r="601" spans="1:26" ht="14.25" customHeight="1" x14ac:dyDescent="0.25">
      <c r="A601" s="38"/>
      <c r="B601" s="38"/>
      <c r="C601" s="38"/>
      <c r="D601" s="38"/>
      <c r="E601" s="38"/>
      <c r="F601" s="38"/>
      <c r="G601" s="38"/>
      <c r="H601" s="38"/>
      <c r="I601" s="38"/>
      <c r="J601" s="38"/>
      <c r="K601" s="38"/>
      <c r="L601" s="38"/>
      <c r="M601" s="38"/>
      <c r="N601" s="38"/>
      <c r="O601" s="38"/>
      <c r="P601" s="38"/>
      <c r="Q601" s="38"/>
      <c r="R601" s="38"/>
      <c r="S601" s="38"/>
      <c r="T601" s="38"/>
      <c r="U601" s="38"/>
      <c r="V601" s="38"/>
      <c r="W601" s="38"/>
      <c r="X601" s="38"/>
      <c r="Y601" s="38"/>
      <c r="Z601" s="38"/>
    </row>
    <row r="602" spans="1:26" ht="14.25" customHeight="1" x14ac:dyDescent="0.25">
      <c r="A602" s="38"/>
      <c r="B602" s="38"/>
      <c r="C602" s="38"/>
      <c r="D602" s="38"/>
      <c r="E602" s="38"/>
      <c r="F602" s="38"/>
      <c r="G602" s="38"/>
      <c r="H602" s="38"/>
      <c r="I602" s="38"/>
      <c r="J602" s="38"/>
      <c r="K602" s="38"/>
      <c r="L602" s="38"/>
      <c r="M602" s="38"/>
      <c r="N602" s="38"/>
      <c r="O602" s="38"/>
      <c r="P602" s="38"/>
      <c r="Q602" s="38"/>
      <c r="R602" s="38"/>
      <c r="S602" s="38"/>
      <c r="T602" s="38"/>
      <c r="U602" s="38"/>
      <c r="V602" s="38"/>
      <c r="W602" s="38"/>
      <c r="X602" s="38"/>
      <c r="Y602" s="38"/>
      <c r="Z602" s="38"/>
    </row>
    <row r="603" spans="1:26" ht="14.25" customHeight="1" x14ac:dyDescent="0.25">
      <c r="A603" s="38"/>
      <c r="B603" s="38"/>
      <c r="C603" s="38"/>
      <c r="D603" s="38"/>
      <c r="E603" s="38"/>
      <c r="F603" s="38"/>
      <c r="G603" s="38"/>
      <c r="H603" s="38"/>
      <c r="I603" s="38"/>
      <c r="J603" s="38"/>
      <c r="K603" s="38"/>
      <c r="L603" s="38"/>
      <c r="M603" s="38"/>
      <c r="N603" s="38"/>
      <c r="O603" s="38"/>
      <c r="P603" s="38"/>
      <c r="Q603" s="38"/>
      <c r="R603" s="38"/>
      <c r="S603" s="38"/>
      <c r="T603" s="38"/>
      <c r="U603" s="38"/>
      <c r="V603" s="38"/>
      <c r="W603" s="38"/>
      <c r="X603" s="38"/>
      <c r="Y603" s="38"/>
      <c r="Z603" s="38"/>
    </row>
    <row r="604" spans="1:26" ht="14.25" customHeight="1" x14ac:dyDescent="0.25">
      <c r="A604" s="38"/>
      <c r="B604" s="38"/>
      <c r="C604" s="38"/>
      <c r="D604" s="38"/>
      <c r="E604" s="38"/>
      <c r="F604" s="38"/>
      <c r="G604" s="38"/>
      <c r="H604" s="38"/>
      <c r="I604" s="38"/>
      <c r="J604" s="38"/>
      <c r="K604" s="38"/>
      <c r="L604" s="38"/>
      <c r="M604" s="38"/>
      <c r="N604" s="38"/>
      <c r="O604" s="38"/>
      <c r="P604" s="38"/>
      <c r="Q604" s="38"/>
      <c r="R604" s="38"/>
      <c r="S604" s="38"/>
      <c r="T604" s="38"/>
      <c r="U604" s="38"/>
      <c r="V604" s="38"/>
      <c r="W604" s="38"/>
      <c r="X604" s="38"/>
      <c r="Y604" s="38"/>
      <c r="Z604" s="38"/>
    </row>
    <row r="605" spans="1:26" ht="14.25" customHeight="1" x14ac:dyDescent="0.25">
      <c r="A605" s="38"/>
      <c r="B605" s="38"/>
      <c r="C605" s="38"/>
      <c r="D605" s="38"/>
      <c r="E605" s="38"/>
      <c r="F605" s="38"/>
      <c r="G605" s="38"/>
      <c r="H605" s="38"/>
      <c r="I605" s="38"/>
      <c r="J605" s="38"/>
      <c r="K605" s="38"/>
      <c r="L605" s="38"/>
      <c r="M605" s="38"/>
      <c r="N605" s="38"/>
      <c r="O605" s="38"/>
      <c r="P605" s="38"/>
      <c r="Q605" s="38"/>
      <c r="R605" s="38"/>
      <c r="S605" s="38"/>
      <c r="T605" s="38"/>
      <c r="U605" s="38"/>
      <c r="V605" s="38"/>
      <c r="W605" s="38"/>
      <c r="X605" s="38"/>
      <c r="Y605" s="38"/>
      <c r="Z605" s="38"/>
    </row>
    <row r="606" spans="1:26" ht="14.25" customHeight="1" x14ac:dyDescent="0.25">
      <c r="A606" s="38"/>
      <c r="B606" s="38"/>
      <c r="C606" s="38"/>
      <c r="D606" s="38"/>
      <c r="E606" s="38"/>
      <c r="F606" s="38"/>
      <c r="G606" s="38"/>
      <c r="H606" s="38"/>
      <c r="I606" s="38"/>
      <c r="J606" s="38"/>
      <c r="K606" s="38"/>
      <c r="L606" s="38"/>
      <c r="M606" s="38"/>
      <c r="N606" s="38"/>
      <c r="O606" s="38"/>
      <c r="P606" s="38"/>
      <c r="Q606" s="38"/>
      <c r="R606" s="38"/>
      <c r="S606" s="38"/>
      <c r="T606" s="38"/>
      <c r="U606" s="38"/>
      <c r="V606" s="38"/>
      <c r="W606" s="38"/>
      <c r="X606" s="38"/>
      <c r="Y606" s="38"/>
      <c r="Z606" s="38"/>
    </row>
    <row r="607" spans="1:26" ht="14.25" customHeight="1" x14ac:dyDescent="0.25">
      <c r="A607" s="38"/>
      <c r="B607" s="38"/>
      <c r="C607" s="38"/>
      <c r="D607" s="38"/>
      <c r="E607" s="38"/>
      <c r="F607" s="38"/>
      <c r="G607" s="38"/>
      <c r="H607" s="38"/>
      <c r="I607" s="38"/>
      <c r="J607" s="38"/>
      <c r="K607" s="38"/>
      <c r="L607" s="38"/>
      <c r="M607" s="38"/>
      <c r="N607" s="38"/>
      <c r="O607" s="38"/>
      <c r="P607" s="38"/>
      <c r="Q607" s="38"/>
      <c r="R607" s="38"/>
      <c r="S607" s="38"/>
      <c r="T607" s="38"/>
      <c r="U607" s="38"/>
      <c r="V607" s="38"/>
      <c r="W607" s="38"/>
      <c r="X607" s="38"/>
      <c r="Y607" s="38"/>
      <c r="Z607" s="38"/>
    </row>
    <row r="608" spans="1:26" ht="14.25" customHeight="1" x14ac:dyDescent="0.25">
      <c r="A608" s="38"/>
      <c r="B608" s="38"/>
      <c r="C608" s="38"/>
      <c r="D608" s="38"/>
      <c r="E608" s="38"/>
      <c r="F608" s="38"/>
      <c r="G608" s="38"/>
      <c r="H608" s="38"/>
      <c r="I608" s="38"/>
      <c r="J608" s="38"/>
      <c r="K608" s="38"/>
      <c r="L608" s="38"/>
      <c r="M608" s="38"/>
      <c r="N608" s="38"/>
      <c r="O608" s="38"/>
      <c r="P608" s="38"/>
      <c r="Q608" s="38"/>
      <c r="R608" s="38"/>
      <c r="S608" s="38"/>
      <c r="T608" s="38"/>
      <c r="U608" s="38"/>
      <c r="V608" s="38"/>
      <c r="W608" s="38"/>
      <c r="X608" s="38"/>
      <c r="Y608" s="38"/>
      <c r="Z608" s="38"/>
    </row>
    <row r="609" spans="1:26" ht="14.25" customHeight="1" x14ac:dyDescent="0.25">
      <c r="A609" s="38"/>
      <c r="B609" s="38"/>
      <c r="C609" s="38"/>
      <c r="D609" s="38"/>
      <c r="E609" s="38"/>
      <c r="F609" s="38"/>
      <c r="G609" s="38"/>
      <c r="H609" s="38"/>
      <c r="I609" s="38"/>
      <c r="J609" s="38"/>
      <c r="K609" s="38"/>
      <c r="L609" s="38"/>
      <c r="M609" s="38"/>
      <c r="N609" s="38"/>
      <c r="O609" s="38"/>
      <c r="P609" s="38"/>
      <c r="Q609" s="38"/>
      <c r="R609" s="38"/>
      <c r="S609" s="38"/>
      <c r="T609" s="38"/>
      <c r="U609" s="38"/>
      <c r="V609" s="38"/>
      <c r="W609" s="38"/>
      <c r="X609" s="38"/>
      <c r="Y609" s="38"/>
      <c r="Z609" s="38"/>
    </row>
    <row r="610" spans="1:26" ht="14.25" customHeight="1" x14ac:dyDescent="0.25">
      <c r="A610" s="38"/>
      <c r="B610" s="38"/>
      <c r="C610" s="38"/>
      <c r="D610" s="38"/>
      <c r="E610" s="38"/>
      <c r="F610" s="38"/>
      <c r="G610" s="38"/>
      <c r="H610" s="38"/>
      <c r="I610" s="38"/>
      <c r="J610" s="38"/>
      <c r="K610" s="38"/>
      <c r="L610" s="38"/>
      <c r="M610" s="38"/>
      <c r="N610" s="38"/>
      <c r="O610" s="38"/>
      <c r="P610" s="38"/>
      <c r="Q610" s="38"/>
      <c r="R610" s="38"/>
      <c r="S610" s="38"/>
      <c r="T610" s="38"/>
      <c r="U610" s="38"/>
      <c r="V610" s="38"/>
      <c r="W610" s="38"/>
      <c r="X610" s="38"/>
      <c r="Y610" s="38"/>
      <c r="Z610" s="38"/>
    </row>
    <row r="611" spans="1:26" ht="14.25" customHeight="1" x14ac:dyDescent="0.25">
      <c r="A611" s="38"/>
      <c r="B611" s="38"/>
      <c r="C611" s="38"/>
      <c r="D611" s="38"/>
      <c r="E611" s="38"/>
      <c r="F611" s="38"/>
      <c r="G611" s="38"/>
      <c r="H611" s="38"/>
      <c r="I611" s="38"/>
      <c r="J611" s="38"/>
      <c r="K611" s="38"/>
      <c r="L611" s="38"/>
      <c r="M611" s="38"/>
      <c r="N611" s="38"/>
      <c r="O611" s="38"/>
      <c r="P611" s="38"/>
      <c r="Q611" s="38"/>
      <c r="R611" s="38"/>
      <c r="S611" s="38"/>
      <c r="T611" s="38"/>
      <c r="U611" s="38"/>
      <c r="V611" s="38"/>
      <c r="W611" s="38"/>
      <c r="X611" s="38"/>
      <c r="Y611" s="38"/>
      <c r="Z611" s="38"/>
    </row>
    <row r="612" spans="1:26" ht="14.25" customHeight="1" x14ac:dyDescent="0.25">
      <c r="A612" s="38"/>
      <c r="B612" s="38"/>
      <c r="C612" s="38"/>
      <c r="D612" s="38"/>
      <c r="E612" s="38"/>
      <c r="F612" s="38"/>
      <c r="G612" s="38"/>
      <c r="H612" s="38"/>
      <c r="I612" s="38"/>
      <c r="J612" s="38"/>
      <c r="K612" s="38"/>
      <c r="L612" s="38"/>
      <c r="M612" s="38"/>
      <c r="N612" s="38"/>
      <c r="O612" s="38"/>
      <c r="P612" s="38"/>
      <c r="Q612" s="38"/>
      <c r="R612" s="38"/>
      <c r="S612" s="38"/>
      <c r="T612" s="38"/>
      <c r="U612" s="38"/>
      <c r="V612" s="38"/>
      <c r="W612" s="38"/>
      <c r="X612" s="38"/>
      <c r="Y612" s="38"/>
      <c r="Z612" s="38"/>
    </row>
    <row r="613" spans="1:26" ht="14.25" customHeight="1" x14ac:dyDescent="0.25">
      <c r="A613" s="38"/>
      <c r="B613" s="38"/>
      <c r="C613" s="38"/>
      <c r="D613" s="38"/>
      <c r="E613" s="38"/>
      <c r="F613" s="38"/>
      <c r="G613" s="38"/>
      <c r="H613" s="38"/>
      <c r="I613" s="38"/>
      <c r="J613" s="38"/>
      <c r="K613" s="38"/>
      <c r="L613" s="38"/>
      <c r="M613" s="38"/>
      <c r="N613" s="38"/>
      <c r="O613" s="38"/>
      <c r="P613" s="38"/>
      <c r="Q613" s="38"/>
      <c r="R613" s="38"/>
      <c r="S613" s="38"/>
      <c r="T613" s="38"/>
      <c r="U613" s="38"/>
      <c r="V613" s="38"/>
      <c r="W613" s="38"/>
      <c r="X613" s="38"/>
      <c r="Y613" s="38"/>
      <c r="Z613" s="38"/>
    </row>
    <row r="614" spans="1:26" ht="14.25" customHeight="1" x14ac:dyDescent="0.25">
      <c r="A614" s="38"/>
      <c r="B614" s="38"/>
      <c r="C614" s="38"/>
      <c r="D614" s="38"/>
      <c r="E614" s="38"/>
      <c r="F614" s="38"/>
      <c r="G614" s="38"/>
      <c r="H614" s="38"/>
      <c r="I614" s="38"/>
      <c r="J614" s="38"/>
      <c r="K614" s="38"/>
      <c r="L614" s="38"/>
      <c r="M614" s="38"/>
      <c r="N614" s="38"/>
      <c r="O614" s="38"/>
      <c r="P614" s="38"/>
      <c r="Q614" s="38"/>
      <c r="R614" s="38"/>
      <c r="S614" s="38"/>
      <c r="T614" s="38"/>
      <c r="U614" s="38"/>
      <c r="V614" s="38"/>
      <c r="W614" s="38"/>
      <c r="X614" s="38"/>
      <c r="Y614" s="38"/>
      <c r="Z614" s="38"/>
    </row>
    <row r="615" spans="1:26" ht="14.25" customHeight="1" x14ac:dyDescent="0.25">
      <c r="A615" s="38"/>
      <c r="B615" s="38"/>
      <c r="C615" s="38"/>
      <c r="D615" s="38"/>
      <c r="E615" s="38"/>
      <c r="F615" s="38"/>
      <c r="G615" s="38"/>
      <c r="H615" s="38"/>
      <c r="I615" s="38"/>
      <c r="J615" s="38"/>
      <c r="K615" s="38"/>
      <c r="L615" s="38"/>
      <c r="M615" s="38"/>
      <c r="N615" s="38"/>
      <c r="O615" s="38"/>
      <c r="P615" s="38"/>
      <c r="Q615" s="38"/>
      <c r="R615" s="38"/>
      <c r="S615" s="38"/>
      <c r="T615" s="38"/>
      <c r="U615" s="38"/>
      <c r="V615" s="38"/>
      <c r="W615" s="38"/>
      <c r="X615" s="38"/>
      <c r="Y615" s="38"/>
      <c r="Z615" s="38"/>
    </row>
    <row r="616" spans="1:26" ht="14.25" customHeight="1" x14ac:dyDescent="0.25">
      <c r="A616" s="38"/>
      <c r="B616" s="38"/>
      <c r="C616" s="38"/>
      <c r="D616" s="38"/>
      <c r="E616" s="38"/>
      <c r="F616" s="38"/>
      <c r="G616" s="38"/>
      <c r="H616" s="38"/>
      <c r="I616" s="38"/>
      <c r="J616" s="38"/>
      <c r="K616" s="38"/>
      <c r="L616" s="38"/>
      <c r="M616" s="38"/>
      <c r="N616" s="38"/>
      <c r="O616" s="38"/>
      <c r="P616" s="38"/>
      <c r="Q616" s="38"/>
      <c r="R616" s="38"/>
      <c r="S616" s="38"/>
      <c r="T616" s="38"/>
      <c r="U616" s="38"/>
      <c r="V616" s="38"/>
      <c r="W616" s="38"/>
      <c r="X616" s="38"/>
      <c r="Y616" s="38"/>
      <c r="Z616" s="38"/>
    </row>
    <row r="617" spans="1:26" ht="14.25" customHeight="1" x14ac:dyDescent="0.25">
      <c r="A617" s="38"/>
      <c r="B617" s="38"/>
      <c r="C617" s="38"/>
      <c r="D617" s="38"/>
      <c r="E617" s="38"/>
      <c r="F617" s="38"/>
      <c r="G617" s="38"/>
      <c r="H617" s="38"/>
      <c r="I617" s="38"/>
      <c r="J617" s="38"/>
      <c r="K617" s="38"/>
      <c r="L617" s="38"/>
      <c r="M617" s="38"/>
      <c r="N617" s="38"/>
      <c r="O617" s="38"/>
      <c r="P617" s="38"/>
      <c r="Q617" s="38"/>
      <c r="R617" s="38"/>
      <c r="S617" s="38"/>
      <c r="T617" s="38"/>
      <c r="U617" s="38"/>
      <c r="V617" s="38"/>
      <c r="W617" s="38"/>
      <c r="X617" s="38"/>
      <c r="Y617" s="38"/>
      <c r="Z617" s="38"/>
    </row>
    <row r="618" spans="1:26" ht="14.25" customHeight="1" x14ac:dyDescent="0.25">
      <c r="A618" s="38"/>
      <c r="B618" s="38"/>
      <c r="C618" s="38"/>
      <c r="D618" s="38"/>
      <c r="E618" s="38"/>
      <c r="F618" s="38"/>
      <c r="G618" s="38"/>
      <c r="H618" s="38"/>
      <c r="I618" s="38"/>
      <c r="J618" s="38"/>
      <c r="K618" s="38"/>
      <c r="L618" s="38"/>
      <c r="M618" s="38"/>
      <c r="N618" s="38"/>
      <c r="O618" s="38"/>
      <c r="P618" s="38"/>
      <c r="Q618" s="38"/>
      <c r="R618" s="38"/>
      <c r="S618" s="38"/>
      <c r="T618" s="38"/>
      <c r="U618" s="38"/>
      <c r="V618" s="38"/>
      <c r="W618" s="38"/>
      <c r="X618" s="38"/>
      <c r="Y618" s="38"/>
      <c r="Z618" s="38"/>
    </row>
    <row r="619" spans="1:26" ht="14.25" customHeight="1" x14ac:dyDescent="0.25">
      <c r="A619" s="38"/>
      <c r="B619" s="38"/>
      <c r="C619" s="38"/>
      <c r="D619" s="38"/>
      <c r="E619" s="38"/>
      <c r="F619" s="38"/>
      <c r="G619" s="38"/>
      <c r="H619" s="38"/>
      <c r="I619" s="38"/>
      <c r="J619" s="38"/>
      <c r="K619" s="38"/>
      <c r="L619" s="38"/>
      <c r="M619" s="38"/>
      <c r="N619" s="38"/>
      <c r="O619" s="38"/>
      <c r="P619" s="38"/>
      <c r="Q619" s="38"/>
      <c r="R619" s="38"/>
      <c r="S619" s="38"/>
      <c r="T619" s="38"/>
      <c r="U619" s="38"/>
      <c r="V619" s="38"/>
      <c r="W619" s="38"/>
      <c r="X619" s="38"/>
      <c r="Y619" s="38"/>
      <c r="Z619" s="38"/>
    </row>
    <row r="620" spans="1:26" ht="14.25" customHeight="1" x14ac:dyDescent="0.25">
      <c r="A620" s="38"/>
      <c r="B620" s="38"/>
      <c r="C620" s="38"/>
      <c r="D620" s="38"/>
      <c r="E620" s="38"/>
      <c r="F620" s="38"/>
      <c r="G620" s="38"/>
      <c r="H620" s="38"/>
      <c r="I620" s="38"/>
      <c r="J620" s="38"/>
      <c r="K620" s="38"/>
      <c r="L620" s="38"/>
      <c r="M620" s="38"/>
      <c r="N620" s="38"/>
      <c r="O620" s="38"/>
      <c r="P620" s="38"/>
      <c r="Q620" s="38"/>
      <c r="R620" s="38"/>
      <c r="S620" s="38"/>
      <c r="T620" s="38"/>
      <c r="U620" s="38"/>
      <c r="V620" s="38"/>
      <c r="W620" s="38"/>
      <c r="X620" s="38"/>
      <c r="Y620" s="38"/>
      <c r="Z620" s="38"/>
    </row>
    <row r="621" spans="1:26" ht="14.25" customHeight="1" x14ac:dyDescent="0.25">
      <c r="A621" s="38"/>
      <c r="B621" s="38"/>
      <c r="C621" s="38"/>
      <c r="D621" s="38"/>
      <c r="E621" s="38"/>
      <c r="F621" s="38"/>
      <c r="G621" s="38"/>
      <c r="H621" s="38"/>
      <c r="I621" s="38"/>
      <c r="J621" s="38"/>
      <c r="K621" s="38"/>
      <c r="L621" s="38"/>
      <c r="M621" s="38"/>
      <c r="N621" s="38"/>
      <c r="O621" s="38"/>
      <c r="P621" s="38"/>
      <c r="Q621" s="38"/>
      <c r="R621" s="38"/>
      <c r="S621" s="38"/>
      <c r="T621" s="38"/>
      <c r="U621" s="38"/>
      <c r="V621" s="38"/>
      <c r="W621" s="38"/>
      <c r="X621" s="38"/>
      <c r="Y621" s="38"/>
      <c r="Z621" s="38"/>
    </row>
    <row r="622" spans="1:26" ht="14.25" customHeight="1" x14ac:dyDescent="0.25">
      <c r="A622" s="38"/>
      <c r="B622" s="38"/>
      <c r="C622" s="38"/>
      <c r="D622" s="38"/>
      <c r="E622" s="38"/>
      <c r="F622" s="38"/>
      <c r="G622" s="38"/>
      <c r="H622" s="38"/>
      <c r="I622" s="38"/>
      <c r="J622" s="38"/>
      <c r="K622" s="38"/>
      <c r="L622" s="38"/>
      <c r="M622" s="38"/>
      <c r="N622" s="38"/>
      <c r="O622" s="38"/>
      <c r="P622" s="38"/>
      <c r="Q622" s="38"/>
      <c r="R622" s="38"/>
      <c r="S622" s="38"/>
      <c r="T622" s="38"/>
      <c r="U622" s="38"/>
      <c r="V622" s="38"/>
      <c r="W622" s="38"/>
      <c r="X622" s="38"/>
      <c r="Y622" s="38"/>
      <c r="Z622" s="38"/>
    </row>
    <row r="623" spans="1:26" ht="14.25" customHeight="1" x14ac:dyDescent="0.25">
      <c r="A623" s="38"/>
      <c r="B623" s="38"/>
      <c r="C623" s="38"/>
      <c r="D623" s="38"/>
      <c r="E623" s="38"/>
      <c r="F623" s="38"/>
      <c r="G623" s="38"/>
      <c r="H623" s="38"/>
      <c r="I623" s="38"/>
      <c r="J623" s="38"/>
      <c r="K623" s="38"/>
      <c r="L623" s="38"/>
      <c r="M623" s="38"/>
      <c r="N623" s="38"/>
      <c r="O623" s="38"/>
      <c r="P623" s="38"/>
      <c r="Q623" s="38"/>
      <c r="R623" s="38"/>
      <c r="S623" s="38"/>
      <c r="T623" s="38"/>
      <c r="U623" s="38"/>
      <c r="V623" s="38"/>
      <c r="W623" s="38"/>
      <c r="X623" s="38"/>
      <c r="Y623" s="38"/>
      <c r="Z623" s="38"/>
    </row>
    <row r="624" spans="1:26" ht="14.25" customHeight="1" x14ac:dyDescent="0.25">
      <c r="A624" s="38"/>
      <c r="B624" s="38"/>
      <c r="C624" s="38"/>
      <c r="D624" s="38"/>
      <c r="E624" s="38"/>
      <c r="F624" s="38"/>
      <c r="G624" s="38"/>
      <c r="H624" s="38"/>
      <c r="I624" s="38"/>
      <c r="J624" s="38"/>
      <c r="K624" s="38"/>
      <c r="L624" s="38"/>
      <c r="M624" s="38"/>
      <c r="N624" s="38"/>
      <c r="O624" s="38"/>
      <c r="P624" s="38"/>
      <c r="Q624" s="38"/>
      <c r="R624" s="38"/>
      <c r="S624" s="38"/>
      <c r="T624" s="38"/>
      <c r="U624" s="38"/>
      <c r="V624" s="38"/>
      <c r="W624" s="38"/>
      <c r="X624" s="38"/>
      <c r="Y624" s="38"/>
      <c r="Z624" s="38"/>
    </row>
    <row r="625" spans="1:26" ht="14.25" customHeight="1" x14ac:dyDescent="0.25">
      <c r="A625" s="38"/>
      <c r="B625" s="38"/>
      <c r="C625" s="38"/>
      <c r="D625" s="38"/>
      <c r="E625" s="38"/>
      <c r="F625" s="38"/>
      <c r="G625" s="38"/>
      <c r="H625" s="38"/>
      <c r="I625" s="38"/>
      <c r="J625" s="38"/>
      <c r="K625" s="38"/>
      <c r="L625" s="38"/>
      <c r="M625" s="38"/>
      <c r="N625" s="38"/>
      <c r="O625" s="38"/>
      <c r="P625" s="38"/>
      <c r="Q625" s="38"/>
      <c r="R625" s="38"/>
      <c r="S625" s="38"/>
      <c r="T625" s="38"/>
      <c r="U625" s="38"/>
      <c r="V625" s="38"/>
      <c r="W625" s="38"/>
      <c r="X625" s="38"/>
      <c r="Y625" s="38"/>
      <c r="Z625" s="38"/>
    </row>
    <row r="626" spans="1:26" ht="14.25" customHeight="1" x14ac:dyDescent="0.25">
      <c r="A626" s="38"/>
      <c r="B626" s="38"/>
      <c r="C626" s="38"/>
      <c r="D626" s="38"/>
      <c r="E626" s="38"/>
      <c r="F626" s="38"/>
      <c r="G626" s="38"/>
      <c r="H626" s="38"/>
      <c r="I626" s="38"/>
      <c r="J626" s="38"/>
      <c r="K626" s="38"/>
      <c r="L626" s="38"/>
      <c r="M626" s="38"/>
      <c r="N626" s="38"/>
      <c r="O626" s="38"/>
      <c r="P626" s="38"/>
      <c r="Q626" s="38"/>
      <c r="R626" s="38"/>
      <c r="S626" s="38"/>
      <c r="T626" s="38"/>
      <c r="U626" s="38"/>
      <c r="V626" s="38"/>
      <c r="W626" s="38"/>
      <c r="X626" s="38"/>
      <c r="Y626" s="38"/>
      <c r="Z626" s="38"/>
    </row>
    <row r="627" spans="1:26" ht="14.25" customHeight="1" x14ac:dyDescent="0.25">
      <c r="A627" s="38"/>
      <c r="B627" s="38"/>
      <c r="C627" s="38"/>
      <c r="D627" s="38"/>
      <c r="E627" s="38"/>
      <c r="F627" s="38"/>
      <c r="G627" s="38"/>
      <c r="H627" s="38"/>
      <c r="I627" s="38"/>
      <c r="J627" s="38"/>
      <c r="K627" s="38"/>
      <c r="L627" s="38"/>
      <c r="M627" s="38"/>
      <c r="N627" s="38"/>
      <c r="O627" s="38"/>
      <c r="P627" s="38"/>
      <c r="Q627" s="38"/>
      <c r="R627" s="38"/>
      <c r="S627" s="38"/>
      <c r="T627" s="38"/>
      <c r="U627" s="38"/>
      <c r="V627" s="38"/>
      <c r="W627" s="38"/>
      <c r="X627" s="38"/>
      <c r="Y627" s="38"/>
      <c r="Z627" s="38"/>
    </row>
    <row r="628" spans="1:26" ht="14.25" customHeight="1" x14ac:dyDescent="0.25">
      <c r="A628" s="38"/>
      <c r="B628" s="38"/>
      <c r="C628" s="38"/>
      <c r="D628" s="38"/>
      <c r="E628" s="38"/>
      <c r="F628" s="38"/>
      <c r="G628" s="38"/>
      <c r="H628" s="38"/>
      <c r="I628" s="38"/>
      <c r="J628" s="38"/>
      <c r="K628" s="38"/>
      <c r="L628" s="38"/>
      <c r="M628" s="38"/>
      <c r="N628" s="38"/>
      <c r="O628" s="38"/>
      <c r="P628" s="38"/>
      <c r="Q628" s="38"/>
      <c r="R628" s="38"/>
      <c r="S628" s="38"/>
      <c r="T628" s="38"/>
      <c r="U628" s="38"/>
      <c r="V628" s="38"/>
      <c r="W628" s="38"/>
      <c r="X628" s="38"/>
      <c r="Y628" s="38"/>
      <c r="Z628" s="38"/>
    </row>
    <row r="629" spans="1:26" ht="14.25" customHeight="1" x14ac:dyDescent="0.25">
      <c r="A629" s="38"/>
      <c r="B629" s="38"/>
      <c r="C629" s="38"/>
      <c r="D629" s="38"/>
      <c r="E629" s="38"/>
      <c r="F629" s="38"/>
      <c r="G629" s="38"/>
      <c r="H629" s="38"/>
      <c r="I629" s="38"/>
      <c r="J629" s="38"/>
      <c r="K629" s="38"/>
      <c r="L629" s="38"/>
      <c r="M629" s="38"/>
      <c r="N629" s="38"/>
      <c r="O629" s="38"/>
      <c r="P629" s="38"/>
      <c r="Q629" s="38"/>
      <c r="R629" s="38"/>
      <c r="S629" s="38"/>
      <c r="T629" s="38"/>
      <c r="U629" s="38"/>
      <c r="V629" s="38"/>
      <c r="W629" s="38"/>
      <c r="X629" s="38"/>
      <c r="Y629" s="38"/>
      <c r="Z629" s="38"/>
    </row>
    <row r="630" spans="1:26" ht="14.25" customHeight="1" x14ac:dyDescent="0.25">
      <c r="A630" s="38"/>
      <c r="B630" s="38"/>
      <c r="C630" s="38"/>
      <c r="D630" s="38"/>
      <c r="E630" s="38"/>
      <c r="F630" s="38"/>
      <c r="G630" s="38"/>
      <c r="H630" s="38"/>
      <c r="I630" s="38"/>
      <c r="J630" s="38"/>
      <c r="K630" s="38"/>
      <c r="L630" s="38"/>
      <c r="M630" s="38"/>
      <c r="N630" s="38"/>
      <c r="O630" s="38"/>
      <c r="P630" s="38"/>
      <c r="Q630" s="38"/>
      <c r="R630" s="38"/>
      <c r="S630" s="38"/>
      <c r="T630" s="38"/>
      <c r="U630" s="38"/>
      <c r="V630" s="38"/>
      <c r="W630" s="38"/>
      <c r="X630" s="38"/>
      <c r="Y630" s="38"/>
      <c r="Z630" s="38"/>
    </row>
    <row r="631" spans="1:26" ht="14.25" customHeight="1" x14ac:dyDescent="0.25">
      <c r="A631" s="38"/>
      <c r="B631" s="38"/>
      <c r="C631" s="38"/>
      <c r="D631" s="38"/>
      <c r="E631" s="38"/>
      <c r="F631" s="38"/>
      <c r="G631" s="38"/>
      <c r="H631" s="38"/>
      <c r="I631" s="38"/>
      <c r="J631" s="38"/>
      <c r="K631" s="38"/>
      <c r="L631" s="38"/>
      <c r="M631" s="38"/>
      <c r="N631" s="38"/>
      <c r="O631" s="38"/>
      <c r="P631" s="38"/>
      <c r="Q631" s="38"/>
      <c r="R631" s="38"/>
      <c r="S631" s="38"/>
      <c r="T631" s="38"/>
      <c r="U631" s="38"/>
      <c r="V631" s="38"/>
      <c r="W631" s="38"/>
      <c r="X631" s="38"/>
      <c r="Y631" s="38"/>
      <c r="Z631" s="38"/>
    </row>
    <row r="632" spans="1:26" ht="14.25" customHeight="1" x14ac:dyDescent="0.25">
      <c r="A632" s="38"/>
      <c r="B632" s="38"/>
      <c r="C632" s="38"/>
      <c r="D632" s="38"/>
      <c r="E632" s="38"/>
      <c r="F632" s="38"/>
      <c r="G632" s="38"/>
      <c r="H632" s="38"/>
      <c r="I632" s="38"/>
      <c r="J632" s="38"/>
      <c r="K632" s="38"/>
      <c r="L632" s="38"/>
      <c r="M632" s="38"/>
      <c r="N632" s="38"/>
      <c r="O632" s="38"/>
      <c r="P632" s="38"/>
      <c r="Q632" s="38"/>
      <c r="R632" s="38"/>
      <c r="S632" s="38"/>
      <c r="T632" s="38"/>
      <c r="U632" s="38"/>
      <c r="V632" s="38"/>
      <c r="W632" s="38"/>
      <c r="X632" s="38"/>
      <c r="Y632" s="38"/>
      <c r="Z632" s="38"/>
    </row>
    <row r="633" spans="1:26" ht="14.25" customHeight="1" x14ac:dyDescent="0.25">
      <c r="A633" s="38"/>
      <c r="B633" s="38"/>
      <c r="C633" s="38"/>
      <c r="D633" s="38"/>
      <c r="E633" s="38"/>
      <c r="F633" s="38"/>
      <c r="G633" s="38"/>
      <c r="H633" s="38"/>
      <c r="I633" s="38"/>
      <c r="J633" s="38"/>
      <c r="K633" s="38"/>
      <c r="L633" s="38"/>
      <c r="M633" s="38"/>
      <c r="N633" s="38"/>
      <c r="O633" s="38"/>
      <c r="P633" s="38"/>
      <c r="Q633" s="38"/>
      <c r="R633" s="38"/>
      <c r="S633" s="38"/>
      <c r="T633" s="38"/>
      <c r="U633" s="38"/>
      <c r="V633" s="38"/>
      <c r="W633" s="38"/>
      <c r="X633" s="38"/>
      <c r="Y633" s="38"/>
      <c r="Z633" s="38"/>
    </row>
    <row r="634" spans="1:26" ht="14.25" customHeight="1" x14ac:dyDescent="0.25">
      <c r="A634" s="38"/>
      <c r="B634" s="38"/>
      <c r="C634" s="38"/>
      <c r="D634" s="38"/>
      <c r="E634" s="38"/>
      <c r="F634" s="38"/>
      <c r="G634" s="38"/>
      <c r="H634" s="38"/>
      <c r="I634" s="38"/>
      <c r="J634" s="38"/>
      <c r="K634" s="38"/>
      <c r="L634" s="38"/>
      <c r="M634" s="38"/>
      <c r="N634" s="38"/>
      <c r="O634" s="38"/>
      <c r="P634" s="38"/>
      <c r="Q634" s="38"/>
      <c r="R634" s="38"/>
      <c r="S634" s="38"/>
      <c r="T634" s="38"/>
      <c r="U634" s="38"/>
      <c r="V634" s="38"/>
      <c r="W634" s="38"/>
      <c r="X634" s="38"/>
      <c r="Y634" s="38"/>
      <c r="Z634" s="38"/>
    </row>
    <row r="635" spans="1:26" ht="14.25" customHeight="1" x14ac:dyDescent="0.25">
      <c r="A635" s="38"/>
      <c r="B635" s="38"/>
      <c r="C635" s="38"/>
      <c r="D635" s="38"/>
      <c r="E635" s="38"/>
      <c r="F635" s="38"/>
      <c r="G635" s="38"/>
      <c r="H635" s="38"/>
      <c r="I635" s="38"/>
      <c r="J635" s="38"/>
      <c r="K635" s="38"/>
      <c r="L635" s="38"/>
      <c r="M635" s="38"/>
      <c r="N635" s="38"/>
      <c r="O635" s="38"/>
      <c r="P635" s="38"/>
      <c r="Q635" s="38"/>
      <c r="R635" s="38"/>
      <c r="S635" s="38"/>
      <c r="T635" s="38"/>
      <c r="U635" s="38"/>
      <c r="V635" s="38"/>
      <c r="W635" s="38"/>
      <c r="X635" s="38"/>
      <c r="Y635" s="38"/>
      <c r="Z635" s="38"/>
    </row>
    <row r="636" spans="1:26" ht="14.25" customHeight="1" x14ac:dyDescent="0.25">
      <c r="A636" s="38"/>
      <c r="B636" s="38"/>
      <c r="C636" s="38"/>
      <c r="D636" s="38"/>
      <c r="E636" s="38"/>
      <c r="F636" s="38"/>
      <c r="G636" s="38"/>
      <c r="H636" s="38"/>
      <c r="I636" s="38"/>
      <c r="J636" s="38"/>
      <c r="K636" s="38"/>
      <c r="L636" s="38"/>
      <c r="M636" s="38"/>
      <c r="N636" s="38"/>
      <c r="O636" s="38"/>
      <c r="P636" s="38"/>
      <c r="Q636" s="38"/>
      <c r="R636" s="38"/>
      <c r="S636" s="38"/>
      <c r="T636" s="38"/>
      <c r="U636" s="38"/>
      <c r="V636" s="38"/>
      <c r="W636" s="38"/>
      <c r="X636" s="38"/>
      <c r="Y636" s="38"/>
      <c r="Z636" s="38"/>
    </row>
    <row r="637" spans="1:26" ht="14.25" customHeight="1" x14ac:dyDescent="0.25">
      <c r="A637" s="38"/>
      <c r="B637" s="38"/>
      <c r="C637" s="38"/>
      <c r="D637" s="38"/>
      <c r="E637" s="38"/>
      <c r="F637" s="38"/>
      <c r="G637" s="38"/>
      <c r="H637" s="38"/>
      <c r="I637" s="38"/>
      <c r="J637" s="38"/>
      <c r="K637" s="38"/>
      <c r="L637" s="38"/>
      <c r="M637" s="38"/>
      <c r="N637" s="38"/>
      <c r="O637" s="38"/>
      <c r="P637" s="38"/>
      <c r="Q637" s="38"/>
      <c r="R637" s="38"/>
      <c r="S637" s="38"/>
      <c r="T637" s="38"/>
      <c r="U637" s="38"/>
      <c r="V637" s="38"/>
      <c r="W637" s="38"/>
      <c r="X637" s="38"/>
      <c r="Y637" s="38"/>
      <c r="Z637" s="38"/>
    </row>
    <row r="638" spans="1:26" ht="14.25" customHeight="1" x14ac:dyDescent="0.25">
      <c r="A638" s="38"/>
      <c r="B638" s="38"/>
      <c r="C638" s="38"/>
      <c r="D638" s="38"/>
      <c r="E638" s="38"/>
      <c r="F638" s="38"/>
      <c r="G638" s="38"/>
      <c r="H638" s="38"/>
      <c r="I638" s="38"/>
      <c r="J638" s="38"/>
      <c r="K638" s="38"/>
      <c r="L638" s="38"/>
      <c r="M638" s="38"/>
      <c r="N638" s="38"/>
      <c r="O638" s="38"/>
      <c r="P638" s="38"/>
      <c r="Q638" s="38"/>
      <c r="R638" s="38"/>
      <c r="S638" s="38"/>
      <c r="T638" s="38"/>
      <c r="U638" s="38"/>
      <c r="V638" s="38"/>
      <c r="W638" s="38"/>
      <c r="X638" s="38"/>
      <c r="Y638" s="38"/>
      <c r="Z638" s="38"/>
    </row>
    <row r="639" spans="1:26" ht="14.25" customHeight="1" x14ac:dyDescent="0.25">
      <c r="A639" s="38"/>
      <c r="B639" s="38"/>
      <c r="C639" s="38"/>
      <c r="D639" s="38"/>
      <c r="E639" s="38"/>
      <c r="F639" s="38"/>
      <c r="G639" s="38"/>
      <c r="H639" s="38"/>
      <c r="I639" s="38"/>
      <c r="J639" s="38"/>
      <c r="K639" s="38"/>
      <c r="L639" s="38"/>
      <c r="M639" s="38"/>
      <c r="N639" s="38"/>
      <c r="O639" s="38"/>
      <c r="P639" s="38"/>
      <c r="Q639" s="38"/>
      <c r="R639" s="38"/>
      <c r="S639" s="38"/>
      <c r="T639" s="38"/>
      <c r="U639" s="38"/>
      <c r="V639" s="38"/>
      <c r="W639" s="38"/>
      <c r="X639" s="38"/>
      <c r="Y639" s="38"/>
      <c r="Z639" s="38"/>
    </row>
    <row r="640" spans="1:26" ht="14.25" customHeight="1" x14ac:dyDescent="0.25">
      <c r="A640" s="38"/>
      <c r="B640" s="38"/>
      <c r="C640" s="38"/>
      <c r="D640" s="38"/>
      <c r="E640" s="38"/>
      <c r="F640" s="38"/>
      <c r="G640" s="38"/>
      <c r="H640" s="38"/>
      <c r="I640" s="38"/>
      <c r="J640" s="38"/>
      <c r="K640" s="38"/>
      <c r="L640" s="38"/>
      <c r="M640" s="38"/>
      <c r="N640" s="38"/>
      <c r="O640" s="38"/>
      <c r="P640" s="38"/>
      <c r="Q640" s="38"/>
      <c r="R640" s="38"/>
      <c r="S640" s="38"/>
      <c r="T640" s="38"/>
      <c r="U640" s="38"/>
      <c r="V640" s="38"/>
      <c r="W640" s="38"/>
      <c r="X640" s="38"/>
      <c r="Y640" s="38"/>
      <c r="Z640" s="38"/>
    </row>
    <row r="641" spans="1:26" ht="14.25" customHeight="1" x14ac:dyDescent="0.25">
      <c r="A641" s="38"/>
      <c r="B641" s="38"/>
      <c r="C641" s="38"/>
      <c r="D641" s="38"/>
      <c r="E641" s="38"/>
      <c r="F641" s="38"/>
      <c r="G641" s="38"/>
      <c r="H641" s="38"/>
      <c r="I641" s="38"/>
      <c r="J641" s="38"/>
      <c r="K641" s="38"/>
      <c r="L641" s="38"/>
      <c r="M641" s="38"/>
      <c r="N641" s="38"/>
      <c r="O641" s="38"/>
      <c r="P641" s="38"/>
      <c r="Q641" s="38"/>
      <c r="R641" s="38"/>
      <c r="S641" s="38"/>
      <c r="T641" s="38"/>
      <c r="U641" s="38"/>
      <c r="V641" s="38"/>
      <c r="W641" s="38"/>
      <c r="X641" s="38"/>
      <c r="Y641" s="38"/>
      <c r="Z641" s="38"/>
    </row>
    <row r="642" spans="1:26" ht="14.25" customHeight="1" x14ac:dyDescent="0.25">
      <c r="A642" s="38"/>
      <c r="B642" s="38"/>
      <c r="C642" s="38"/>
      <c r="D642" s="38"/>
      <c r="E642" s="38"/>
      <c r="F642" s="38"/>
      <c r="G642" s="38"/>
      <c r="H642" s="38"/>
      <c r="I642" s="38"/>
      <c r="J642" s="38"/>
      <c r="K642" s="38"/>
      <c r="L642" s="38"/>
      <c r="M642" s="38"/>
      <c r="N642" s="38"/>
      <c r="O642" s="38"/>
      <c r="P642" s="38"/>
      <c r="Q642" s="38"/>
      <c r="R642" s="38"/>
      <c r="S642" s="38"/>
      <c r="T642" s="38"/>
      <c r="U642" s="38"/>
      <c r="V642" s="38"/>
      <c r="W642" s="38"/>
      <c r="X642" s="38"/>
      <c r="Y642" s="38"/>
      <c r="Z642" s="38"/>
    </row>
    <row r="643" spans="1:26" ht="14.25" customHeight="1" x14ac:dyDescent="0.25">
      <c r="A643" s="38"/>
      <c r="B643" s="38"/>
      <c r="C643" s="38"/>
      <c r="D643" s="38"/>
      <c r="E643" s="38"/>
      <c r="F643" s="38"/>
      <c r="G643" s="38"/>
      <c r="H643" s="38"/>
      <c r="I643" s="38"/>
      <c r="J643" s="38"/>
      <c r="K643" s="38"/>
      <c r="L643" s="38"/>
      <c r="M643" s="38"/>
      <c r="N643" s="38"/>
      <c r="O643" s="38"/>
      <c r="P643" s="38"/>
      <c r="Q643" s="38"/>
      <c r="R643" s="38"/>
      <c r="S643" s="38"/>
      <c r="T643" s="38"/>
      <c r="U643" s="38"/>
      <c r="V643" s="38"/>
      <c r="W643" s="38"/>
      <c r="X643" s="38"/>
      <c r="Y643" s="38"/>
      <c r="Z643" s="38"/>
    </row>
    <row r="644" spans="1:26" ht="14.25" customHeight="1" x14ac:dyDescent="0.25">
      <c r="A644" s="38"/>
      <c r="B644" s="38"/>
      <c r="C644" s="38"/>
      <c r="D644" s="38"/>
      <c r="E644" s="38"/>
      <c r="F644" s="38"/>
      <c r="G644" s="38"/>
      <c r="H644" s="38"/>
      <c r="I644" s="38"/>
      <c r="J644" s="38"/>
      <c r="K644" s="38"/>
      <c r="L644" s="38"/>
      <c r="M644" s="38"/>
      <c r="N644" s="38"/>
      <c r="O644" s="38"/>
      <c r="P644" s="38"/>
      <c r="Q644" s="38"/>
      <c r="R644" s="38"/>
      <c r="S644" s="38"/>
      <c r="T644" s="38"/>
      <c r="U644" s="38"/>
      <c r="V644" s="38"/>
      <c r="W644" s="38"/>
      <c r="X644" s="38"/>
      <c r="Y644" s="38"/>
      <c r="Z644" s="38"/>
    </row>
    <row r="645" spans="1:26" ht="14.25" customHeight="1" x14ac:dyDescent="0.25">
      <c r="A645" s="38"/>
      <c r="B645" s="38"/>
      <c r="C645" s="38"/>
      <c r="D645" s="38"/>
      <c r="E645" s="38"/>
      <c r="F645" s="38"/>
      <c r="G645" s="38"/>
      <c r="H645" s="38"/>
      <c r="I645" s="38"/>
      <c r="J645" s="38"/>
      <c r="K645" s="38"/>
      <c r="L645" s="38"/>
      <c r="M645" s="38"/>
      <c r="N645" s="38"/>
      <c r="O645" s="38"/>
      <c r="P645" s="38"/>
      <c r="Q645" s="38"/>
      <c r="R645" s="38"/>
      <c r="S645" s="38"/>
      <c r="T645" s="38"/>
      <c r="U645" s="38"/>
      <c r="V645" s="38"/>
      <c r="W645" s="38"/>
      <c r="X645" s="38"/>
      <c r="Y645" s="38"/>
      <c r="Z645" s="38"/>
    </row>
    <row r="646" spans="1:26" ht="14.25" customHeight="1" x14ac:dyDescent="0.25">
      <c r="A646" s="38"/>
      <c r="B646" s="38"/>
      <c r="C646" s="38"/>
      <c r="D646" s="38"/>
      <c r="E646" s="38"/>
      <c r="F646" s="38"/>
      <c r="G646" s="38"/>
      <c r="H646" s="38"/>
      <c r="I646" s="38"/>
      <c r="J646" s="38"/>
      <c r="K646" s="38"/>
      <c r="L646" s="38"/>
      <c r="M646" s="38"/>
      <c r="N646" s="38"/>
      <c r="O646" s="38"/>
      <c r="P646" s="38"/>
      <c r="Q646" s="38"/>
      <c r="R646" s="38"/>
      <c r="S646" s="38"/>
      <c r="T646" s="38"/>
      <c r="U646" s="38"/>
      <c r="V646" s="38"/>
      <c r="W646" s="38"/>
      <c r="X646" s="38"/>
      <c r="Y646" s="38"/>
      <c r="Z646" s="38"/>
    </row>
    <row r="647" spans="1:26" ht="14.25" customHeight="1" x14ac:dyDescent="0.25">
      <c r="A647" s="38"/>
      <c r="B647" s="38"/>
      <c r="C647" s="38"/>
      <c r="D647" s="38"/>
      <c r="E647" s="38"/>
      <c r="F647" s="38"/>
      <c r="G647" s="38"/>
      <c r="H647" s="38"/>
      <c r="I647" s="38"/>
      <c r="J647" s="38"/>
      <c r="K647" s="38"/>
      <c r="L647" s="38"/>
      <c r="M647" s="38"/>
      <c r="N647" s="38"/>
      <c r="O647" s="38"/>
      <c r="P647" s="38"/>
      <c r="Q647" s="38"/>
      <c r="R647" s="38"/>
      <c r="S647" s="38"/>
      <c r="T647" s="38"/>
      <c r="U647" s="38"/>
      <c r="V647" s="38"/>
      <c r="W647" s="38"/>
      <c r="X647" s="38"/>
      <c r="Y647" s="38"/>
      <c r="Z647" s="38"/>
    </row>
    <row r="648" spans="1:26" ht="14.25" customHeight="1" x14ac:dyDescent="0.25">
      <c r="A648" s="38"/>
      <c r="B648" s="38"/>
      <c r="C648" s="38"/>
      <c r="D648" s="38"/>
      <c r="E648" s="38"/>
      <c r="F648" s="38"/>
      <c r="G648" s="38"/>
      <c r="H648" s="38"/>
      <c r="I648" s="38"/>
      <c r="J648" s="38"/>
      <c r="K648" s="38"/>
      <c r="L648" s="38"/>
      <c r="M648" s="38"/>
      <c r="N648" s="38"/>
      <c r="O648" s="38"/>
      <c r="P648" s="38"/>
      <c r="Q648" s="38"/>
      <c r="R648" s="38"/>
      <c r="S648" s="38"/>
      <c r="T648" s="38"/>
      <c r="U648" s="38"/>
      <c r="V648" s="38"/>
      <c r="W648" s="38"/>
      <c r="X648" s="38"/>
      <c r="Y648" s="38"/>
      <c r="Z648" s="38"/>
    </row>
    <row r="649" spans="1:26" ht="14.25" customHeight="1" x14ac:dyDescent="0.25">
      <c r="A649" s="38"/>
      <c r="B649" s="38"/>
      <c r="C649" s="38"/>
      <c r="D649" s="38"/>
      <c r="E649" s="38"/>
      <c r="F649" s="38"/>
      <c r="G649" s="38"/>
      <c r="H649" s="38"/>
      <c r="I649" s="38"/>
      <c r="J649" s="38"/>
      <c r="K649" s="38"/>
      <c r="L649" s="38"/>
      <c r="M649" s="38"/>
      <c r="N649" s="38"/>
      <c r="O649" s="38"/>
      <c r="P649" s="38"/>
      <c r="Q649" s="38"/>
      <c r="R649" s="38"/>
      <c r="S649" s="38"/>
      <c r="T649" s="38"/>
      <c r="U649" s="38"/>
      <c r="V649" s="38"/>
      <c r="W649" s="38"/>
      <c r="X649" s="38"/>
      <c r="Y649" s="38"/>
      <c r="Z649" s="38"/>
    </row>
    <row r="650" spans="1:26" ht="14.25" customHeight="1" x14ac:dyDescent="0.25">
      <c r="A650" s="38"/>
      <c r="B650" s="38"/>
      <c r="C650" s="38"/>
      <c r="D650" s="38"/>
      <c r="E650" s="38"/>
      <c r="F650" s="38"/>
      <c r="G650" s="38"/>
      <c r="H650" s="38"/>
      <c r="I650" s="38"/>
      <c r="J650" s="38"/>
      <c r="K650" s="38"/>
      <c r="L650" s="38"/>
      <c r="M650" s="38"/>
      <c r="N650" s="38"/>
      <c r="O650" s="38"/>
      <c r="P650" s="38"/>
      <c r="Q650" s="38"/>
      <c r="R650" s="38"/>
      <c r="S650" s="38"/>
      <c r="T650" s="38"/>
      <c r="U650" s="38"/>
      <c r="V650" s="38"/>
      <c r="W650" s="38"/>
      <c r="X650" s="38"/>
      <c r="Y650" s="38"/>
      <c r="Z650" s="38"/>
    </row>
    <row r="651" spans="1:26" ht="14.25" customHeight="1" x14ac:dyDescent="0.25">
      <c r="A651" s="38"/>
      <c r="B651" s="38"/>
      <c r="C651" s="38"/>
      <c r="D651" s="38"/>
      <c r="E651" s="38"/>
      <c r="F651" s="38"/>
      <c r="G651" s="38"/>
      <c r="H651" s="38"/>
      <c r="I651" s="38"/>
      <c r="J651" s="38"/>
      <c r="K651" s="38"/>
      <c r="L651" s="38"/>
      <c r="M651" s="38"/>
      <c r="N651" s="38"/>
      <c r="O651" s="38"/>
      <c r="P651" s="38"/>
      <c r="Q651" s="38"/>
      <c r="R651" s="38"/>
      <c r="S651" s="38"/>
      <c r="T651" s="38"/>
      <c r="U651" s="38"/>
      <c r="V651" s="38"/>
      <c r="W651" s="38"/>
      <c r="X651" s="38"/>
      <c r="Y651" s="38"/>
      <c r="Z651" s="38"/>
    </row>
    <row r="652" spans="1:26" ht="14.25" customHeight="1" x14ac:dyDescent="0.25">
      <c r="A652" s="38"/>
      <c r="B652" s="38"/>
      <c r="C652" s="38"/>
      <c r="D652" s="38"/>
      <c r="E652" s="38"/>
      <c r="F652" s="38"/>
      <c r="G652" s="38"/>
      <c r="H652" s="38"/>
      <c r="I652" s="38"/>
      <c r="J652" s="38"/>
      <c r="K652" s="38"/>
      <c r="L652" s="38"/>
      <c r="M652" s="38"/>
      <c r="N652" s="38"/>
      <c r="O652" s="38"/>
      <c r="P652" s="38"/>
      <c r="Q652" s="38"/>
      <c r="R652" s="38"/>
      <c r="S652" s="38"/>
      <c r="T652" s="38"/>
      <c r="U652" s="38"/>
      <c r="V652" s="38"/>
      <c r="W652" s="38"/>
      <c r="X652" s="38"/>
      <c r="Y652" s="38"/>
      <c r="Z652" s="38"/>
    </row>
    <row r="653" spans="1:26" ht="14.25" customHeight="1" x14ac:dyDescent="0.25">
      <c r="A653" s="38"/>
      <c r="B653" s="38"/>
      <c r="C653" s="38"/>
      <c r="D653" s="38"/>
      <c r="E653" s="38"/>
      <c r="F653" s="38"/>
      <c r="G653" s="38"/>
      <c r="H653" s="38"/>
      <c r="I653" s="38"/>
      <c r="J653" s="38"/>
      <c r="K653" s="38"/>
      <c r="L653" s="38"/>
      <c r="M653" s="38"/>
      <c r="N653" s="38"/>
      <c r="O653" s="38"/>
      <c r="P653" s="38"/>
      <c r="Q653" s="38"/>
      <c r="R653" s="38"/>
      <c r="S653" s="38"/>
      <c r="T653" s="38"/>
      <c r="U653" s="38"/>
      <c r="V653" s="38"/>
      <c r="W653" s="38"/>
      <c r="X653" s="38"/>
      <c r="Y653" s="38"/>
      <c r="Z653" s="38"/>
    </row>
    <row r="654" spans="1:26" ht="14.25" customHeight="1" x14ac:dyDescent="0.25">
      <c r="A654" s="38"/>
      <c r="B654" s="38"/>
      <c r="C654" s="38"/>
      <c r="D654" s="38"/>
      <c r="E654" s="38"/>
      <c r="F654" s="38"/>
      <c r="G654" s="38"/>
      <c r="H654" s="38"/>
      <c r="I654" s="38"/>
      <c r="J654" s="38"/>
      <c r="K654" s="38"/>
      <c r="L654" s="38"/>
      <c r="M654" s="38"/>
      <c r="N654" s="38"/>
      <c r="O654" s="38"/>
      <c r="P654" s="38"/>
      <c r="Q654" s="38"/>
      <c r="R654" s="38"/>
      <c r="S654" s="38"/>
      <c r="T654" s="38"/>
      <c r="U654" s="38"/>
      <c r="V654" s="38"/>
      <c r="W654" s="38"/>
      <c r="X654" s="38"/>
      <c r="Y654" s="38"/>
      <c r="Z654" s="38"/>
    </row>
    <row r="655" spans="1:26" ht="14.25" customHeight="1" x14ac:dyDescent="0.25">
      <c r="A655" s="38"/>
      <c r="B655" s="38"/>
      <c r="C655" s="38"/>
      <c r="D655" s="38"/>
      <c r="E655" s="38"/>
      <c r="F655" s="38"/>
      <c r="G655" s="38"/>
      <c r="H655" s="38"/>
      <c r="I655" s="38"/>
      <c r="J655" s="38"/>
      <c r="K655" s="38"/>
      <c r="L655" s="38"/>
      <c r="M655" s="38"/>
      <c r="N655" s="38"/>
      <c r="O655" s="38"/>
      <c r="P655" s="38"/>
      <c r="Q655" s="38"/>
      <c r="R655" s="38"/>
      <c r="S655" s="38"/>
      <c r="T655" s="38"/>
      <c r="U655" s="38"/>
      <c r="V655" s="38"/>
      <c r="W655" s="38"/>
      <c r="X655" s="38"/>
      <c r="Y655" s="38"/>
      <c r="Z655" s="38"/>
    </row>
    <row r="656" spans="1:26" ht="14.25" customHeight="1" x14ac:dyDescent="0.25">
      <c r="A656" s="38"/>
      <c r="B656" s="38"/>
      <c r="C656" s="38"/>
      <c r="D656" s="38"/>
      <c r="E656" s="38"/>
      <c r="F656" s="38"/>
      <c r="G656" s="38"/>
      <c r="H656" s="38"/>
      <c r="I656" s="38"/>
      <c r="J656" s="38"/>
      <c r="K656" s="38"/>
      <c r="L656" s="38"/>
      <c r="M656" s="38"/>
      <c r="N656" s="38"/>
      <c r="O656" s="38"/>
      <c r="P656" s="38"/>
      <c r="Q656" s="38"/>
      <c r="R656" s="38"/>
      <c r="S656" s="38"/>
      <c r="T656" s="38"/>
      <c r="U656" s="38"/>
      <c r="V656" s="38"/>
      <c r="W656" s="38"/>
      <c r="X656" s="38"/>
      <c r="Y656" s="38"/>
      <c r="Z656" s="38"/>
    </row>
    <row r="657" spans="1:26" ht="14.25" customHeight="1" x14ac:dyDescent="0.25">
      <c r="A657" s="38"/>
      <c r="B657" s="38"/>
      <c r="C657" s="38"/>
      <c r="D657" s="38"/>
      <c r="E657" s="38"/>
      <c r="F657" s="38"/>
      <c r="G657" s="38"/>
      <c r="H657" s="38"/>
      <c r="I657" s="38"/>
      <c r="J657" s="38"/>
      <c r="K657" s="38"/>
      <c r="L657" s="38"/>
      <c r="M657" s="38"/>
      <c r="N657" s="38"/>
      <c r="O657" s="38"/>
      <c r="P657" s="38"/>
      <c r="Q657" s="38"/>
      <c r="R657" s="38"/>
      <c r="S657" s="38"/>
      <c r="T657" s="38"/>
      <c r="U657" s="38"/>
      <c r="V657" s="38"/>
      <c r="W657" s="38"/>
      <c r="X657" s="38"/>
      <c r="Y657" s="38"/>
      <c r="Z657" s="38"/>
    </row>
    <row r="658" spans="1:26" ht="14.25" customHeight="1" x14ac:dyDescent="0.25">
      <c r="A658" s="38"/>
      <c r="B658" s="38"/>
      <c r="C658" s="38"/>
      <c r="D658" s="38"/>
      <c r="E658" s="38"/>
      <c r="F658" s="38"/>
      <c r="G658" s="38"/>
      <c r="H658" s="38"/>
      <c r="I658" s="38"/>
      <c r="J658" s="38"/>
      <c r="K658" s="38"/>
      <c r="L658" s="38"/>
      <c r="M658" s="38"/>
      <c r="N658" s="38"/>
      <c r="O658" s="38"/>
      <c r="P658" s="38"/>
      <c r="Q658" s="38"/>
      <c r="R658" s="38"/>
      <c r="S658" s="38"/>
      <c r="T658" s="38"/>
      <c r="U658" s="38"/>
      <c r="V658" s="38"/>
      <c r="W658" s="38"/>
      <c r="X658" s="38"/>
      <c r="Y658" s="38"/>
      <c r="Z658" s="38"/>
    </row>
    <row r="659" spans="1:26" ht="14.25" customHeight="1" x14ac:dyDescent="0.25">
      <c r="A659" s="38"/>
      <c r="B659" s="38"/>
      <c r="C659" s="38"/>
      <c r="D659" s="38"/>
      <c r="E659" s="38"/>
      <c r="F659" s="38"/>
      <c r="G659" s="38"/>
      <c r="H659" s="38"/>
      <c r="I659" s="38"/>
      <c r="J659" s="38"/>
      <c r="K659" s="38"/>
      <c r="L659" s="38"/>
      <c r="M659" s="38"/>
      <c r="N659" s="38"/>
      <c r="O659" s="38"/>
      <c r="P659" s="38"/>
      <c r="Q659" s="38"/>
      <c r="R659" s="38"/>
      <c r="S659" s="38"/>
      <c r="T659" s="38"/>
      <c r="U659" s="38"/>
      <c r="V659" s="38"/>
      <c r="W659" s="38"/>
      <c r="X659" s="38"/>
      <c r="Y659" s="38"/>
      <c r="Z659" s="38"/>
    </row>
    <row r="660" spans="1:26" ht="14.25" customHeight="1" x14ac:dyDescent="0.25">
      <c r="A660" s="38"/>
      <c r="B660" s="38"/>
      <c r="C660" s="38"/>
      <c r="D660" s="38"/>
      <c r="E660" s="38"/>
      <c r="F660" s="38"/>
      <c r="G660" s="38"/>
      <c r="H660" s="38"/>
      <c r="I660" s="38"/>
      <c r="J660" s="38"/>
      <c r="K660" s="38"/>
      <c r="L660" s="38"/>
      <c r="M660" s="38"/>
      <c r="N660" s="38"/>
      <c r="O660" s="38"/>
      <c r="P660" s="38"/>
      <c r="Q660" s="38"/>
      <c r="R660" s="38"/>
      <c r="S660" s="38"/>
      <c r="T660" s="38"/>
      <c r="U660" s="38"/>
      <c r="V660" s="38"/>
      <c r="W660" s="38"/>
      <c r="X660" s="38"/>
      <c r="Y660" s="38"/>
      <c r="Z660" s="38"/>
    </row>
    <row r="661" spans="1:26" ht="14.25" customHeight="1" x14ac:dyDescent="0.25">
      <c r="A661" s="38"/>
      <c r="B661" s="38"/>
      <c r="C661" s="38"/>
      <c r="D661" s="38"/>
      <c r="E661" s="38"/>
      <c r="F661" s="38"/>
      <c r="G661" s="38"/>
      <c r="H661" s="38"/>
      <c r="I661" s="38"/>
      <c r="J661" s="38"/>
      <c r="K661" s="38"/>
      <c r="L661" s="38"/>
      <c r="M661" s="38"/>
      <c r="N661" s="38"/>
      <c r="O661" s="38"/>
      <c r="P661" s="38"/>
      <c r="Q661" s="38"/>
      <c r="R661" s="38"/>
      <c r="S661" s="38"/>
      <c r="T661" s="38"/>
      <c r="U661" s="38"/>
      <c r="V661" s="38"/>
      <c r="W661" s="38"/>
      <c r="X661" s="38"/>
      <c r="Y661" s="38"/>
      <c r="Z661" s="38"/>
    </row>
    <row r="662" spans="1:26" ht="14.25" customHeight="1" x14ac:dyDescent="0.25">
      <c r="A662" s="38"/>
      <c r="B662" s="38"/>
      <c r="C662" s="38"/>
      <c r="D662" s="38"/>
      <c r="E662" s="38"/>
      <c r="F662" s="38"/>
      <c r="G662" s="38"/>
      <c r="H662" s="38"/>
      <c r="I662" s="38"/>
      <c r="J662" s="38"/>
      <c r="K662" s="38"/>
      <c r="L662" s="38"/>
      <c r="M662" s="38"/>
      <c r="N662" s="38"/>
      <c r="O662" s="38"/>
      <c r="P662" s="38"/>
      <c r="Q662" s="38"/>
      <c r="R662" s="38"/>
      <c r="S662" s="38"/>
      <c r="T662" s="38"/>
      <c r="U662" s="38"/>
      <c r="V662" s="38"/>
      <c r="W662" s="38"/>
      <c r="X662" s="38"/>
      <c r="Y662" s="38"/>
      <c r="Z662" s="38"/>
    </row>
    <row r="663" spans="1:26" ht="14.25" customHeight="1" x14ac:dyDescent="0.25">
      <c r="A663" s="38"/>
      <c r="B663" s="38"/>
      <c r="C663" s="38"/>
      <c r="D663" s="38"/>
      <c r="E663" s="38"/>
      <c r="F663" s="38"/>
      <c r="G663" s="38"/>
      <c r="H663" s="38"/>
      <c r="I663" s="38"/>
      <c r="J663" s="38"/>
      <c r="K663" s="38"/>
      <c r="L663" s="38"/>
      <c r="M663" s="38"/>
      <c r="N663" s="38"/>
      <c r="O663" s="38"/>
      <c r="P663" s="38"/>
      <c r="Q663" s="38"/>
      <c r="R663" s="38"/>
      <c r="S663" s="38"/>
      <c r="T663" s="38"/>
      <c r="U663" s="38"/>
      <c r="V663" s="38"/>
      <c r="W663" s="38"/>
      <c r="X663" s="38"/>
      <c r="Y663" s="38"/>
      <c r="Z663" s="38"/>
    </row>
    <row r="664" spans="1:26" ht="14.25" customHeight="1" x14ac:dyDescent="0.25">
      <c r="A664" s="38"/>
      <c r="B664" s="38"/>
      <c r="C664" s="38"/>
      <c r="D664" s="38"/>
      <c r="E664" s="38"/>
      <c r="F664" s="38"/>
      <c r="G664" s="38"/>
      <c r="H664" s="38"/>
      <c r="I664" s="38"/>
      <c r="J664" s="38"/>
      <c r="K664" s="38"/>
      <c r="L664" s="38"/>
      <c r="M664" s="38"/>
      <c r="N664" s="38"/>
      <c r="O664" s="38"/>
      <c r="P664" s="38"/>
      <c r="Q664" s="38"/>
      <c r="R664" s="38"/>
      <c r="S664" s="38"/>
      <c r="T664" s="38"/>
      <c r="U664" s="38"/>
      <c r="V664" s="38"/>
      <c r="W664" s="38"/>
      <c r="X664" s="38"/>
      <c r="Y664" s="38"/>
      <c r="Z664" s="38"/>
    </row>
    <row r="665" spans="1:26" ht="14.25" customHeight="1" x14ac:dyDescent="0.25">
      <c r="A665" s="38"/>
      <c r="B665" s="38"/>
      <c r="C665" s="38"/>
      <c r="D665" s="38"/>
      <c r="E665" s="38"/>
      <c r="F665" s="38"/>
      <c r="G665" s="38"/>
      <c r="H665" s="38"/>
      <c r="I665" s="38"/>
      <c r="J665" s="38"/>
      <c r="K665" s="38"/>
      <c r="L665" s="38"/>
      <c r="M665" s="38"/>
      <c r="N665" s="38"/>
      <c r="O665" s="38"/>
      <c r="P665" s="38"/>
      <c r="Q665" s="38"/>
      <c r="R665" s="38"/>
      <c r="S665" s="38"/>
      <c r="T665" s="38"/>
      <c r="U665" s="38"/>
      <c r="V665" s="38"/>
      <c r="W665" s="38"/>
      <c r="X665" s="38"/>
      <c r="Y665" s="38"/>
      <c r="Z665" s="38"/>
    </row>
    <row r="666" spans="1:26" ht="14.25" customHeight="1" x14ac:dyDescent="0.25">
      <c r="A666" s="38"/>
      <c r="B666" s="38"/>
      <c r="C666" s="38"/>
      <c r="D666" s="38"/>
      <c r="E666" s="38"/>
      <c r="F666" s="38"/>
      <c r="G666" s="38"/>
      <c r="H666" s="38"/>
      <c r="I666" s="38"/>
      <c r="J666" s="38"/>
      <c r="K666" s="38"/>
      <c r="L666" s="38"/>
      <c r="M666" s="38"/>
      <c r="N666" s="38"/>
      <c r="O666" s="38"/>
      <c r="P666" s="38"/>
      <c r="Q666" s="38"/>
      <c r="R666" s="38"/>
      <c r="S666" s="38"/>
      <c r="T666" s="38"/>
      <c r="U666" s="38"/>
      <c r="V666" s="38"/>
      <c r="W666" s="38"/>
      <c r="X666" s="38"/>
      <c r="Y666" s="38"/>
      <c r="Z666" s="38"/>
    </row>
    <row r="667" spans="1:26" ht="14.25" customHeight="1" x14ac:dyDescent="0.25">
      <c r="A667" s="38"/>
      <c r="B667" s="38"/>
      <c r="C667" s="38"/>
      <c r="D667" s="38"/>
      <c r="E667" s="38"/>
      <c r="F667" s="38"/>
      <c r="G667" s="38"/>
      <c r="H667" s="38"/>
      <c r="I667" s="38"/>
      <c r="J667" s="38"/>
      <c r="K667" s="38"/>
      <c r="L667" s="38"/>
      <c r="M667" s="38"/>
      <c r="N667" s="38"/>
      <c r="O667" s="38"/>
      <c r="P667" s="38"/>
      <c r="Q667" s="38"/>
      <c r="R667" s="38"/>
      <c r="S667" s="38"/>
      <c r="T667" s="38"/>
      <c r="U667" s="38"/>
      <c r="V667" s="38"/>
      <c r="W667" s="38"/>
      <c r="X667" s="38"/>
      <c r="Y667" s="38"/>
      <c r="Z667" s="38"/>
    </row>
    <row r="668" spans="1:26" ht="14.25" customHeight="1" x14ac:dyDescent="0.25">
      <c r="A668" s="38"/>
      <c r="B668" s="38"/>
      <c r="C668" s="38"/>
      <c r="D668" s="38"/>
      <c r="E668" s="38"/>
      <c r="F668" s="38"/>
      <c r="G668" s="38"/>
      <c r="H668" s="38"/>
      <c r="I668" s="38"/>
      <c r="J668" s="38"/>
      <c r="K668" s="38"/>
      <c r="L668" s="38"/>
      <c r="M668" s="38"/>
      <c r="N668" s="38"/>
      <c r="O668" s="38"/>
      <c r="P668" s="38"/>
      <c r="Q668" s="38"/>
      <c r="R668" s="38"/>
      <c r="S668" s="38"/>
      <c r="T668" s="38"/>
      <c r="U668" s="38"/>
      <c r="V668" s="38"/>
      <c r="W668" s="38"/>
      <c r="X668" s="38"/>
      <c r="Y668" s="38"/>
      <c r="Z668" s="38"/>
    </row>
    <row r="669" spans="1:26" ht="14.25" customHeight="1" x14ac:dyDescent="0.25">
      <c r="A669" s="38"/>
      <c r="B669" s="38"/>
      <c r="C669" s="38"/>
      <c r="D669" s="38"/>
      <c r="E669" s="38"/>
      <c r="F669" s="38"/>
      <c r="G669" s="38"/>
      <c r="H669" s="38"/>
      <c r="I669" s="38"/>
      <c r="J669" s="38"/>
      <c r="K669" s="38"/>
      <c r="L669" s="38"/>
      <c r="M669" s="38"/>
      <c r="N669" s="38"/>
      <c r="O669" s="38"/>
      <c r="P669" s="38"/>
      <c r="Q669" s="38"/>
      <c r="R669" s="38"/>
      <c r="S669" s="38"/>
      <c r="T669" s="38"/>
      <c r="U669" s="38"/>
      <c r="V669" s="38"/>
      <c r="W669" s="38"/>
      <c r="X669" s="38"/>
      <c r="Y669" s="38"/>
      <c r="Z669" s="38"/>
    </row>
    <row r="670" spans="1:26" ht="14.25" customHeight="1" x14ac:dyDescent="0.25">
      <c r="A670" s="38"/>
      <c r="B670" s="38"/>
      <c r="C670" s="38"/>
      <c r="D670" s="38"/>
      <c r="E670" s="38"/>
      <c r="F670" s="38"/>
      <c r="G670" s="38"/>
      <c r="H670" s="38"/>
      <c r="I670" s="38"/>
      <c r="J670" s="38"/>
      <c r="K670" s="38"/>
      <c r="L670" s="38"/>
      <c r="M670" s="38"/>
      <c r="N670" s="38"/>
      <c r="O670" s="38"/>
      <c r="P670" s="38"/>
      <c r="Q670" s="38"/>
      <c r="R670" s="38"/>
      <c r="S670" s="38"/>
      <c r="T670" s="38"/>
      <c r="U670" s="38"/>
      <c r="V670" s="38"/>
      <c r="W670" s="38"/>
      <c r="X670" s="38"/>
      <c r="Y670" s="38"/>
      <c r="Z670" s="38"/>
    </row>
    <row r="671" spans="1:26" ht="14.25" customHeight="1" x14ac:dyDescent="0.25">
      <c r="A671" s="38"/>
      <c r="B671" s="38"/>
      <c r="C671" s="38"/>
      <c r="D671" s="38"/>
      <c r="E671" s="38"/>
      <c r="F671" s="38"/>
      <c r="G671" s="38"/>
      <c r="H671" s="38"/>
      <c r="I671" s="38"/>
      <c r="J671" s="38"/>
      <c r="K671" s="38"/>
      <c r="L671" s="38"/>
      <c r="M671" s="38"/>
      <c r="N671" s="38"/>
      <c r="O671" s="38"/>
      <c r="P671" s="38"/>
      <c r="Q671" s="38"/>
      <c r="R671" s="38"/>
      <c r="S671" s="38"/>
      <c r="T671" s="38"/>
      <c r="U671" s="38"/>
      <c r="V671" s="38"/>
      <c r="W671" s="38"/>
      <c r="X671" s="38"/>
      <c r="Y671" s="38"/>
      <c r="Z671" s="38"/>
    </row>
    <row r="672" spans="1:26" ht="14.25" customHeight="1" x14ac:dyDescent="0.25">
      <c r="A672" s="38"/>
      <c r="B672" s="38"/>
      <c r="C672" s="38"/>
      <c r="D672" s="38"/>
      <c r="E672" s="38"/>
      <c r="F672" s="38"/>
      <c r="G672" s="38"/>
      <c r="H672" s="38"/>
      <c r="I672" s="38"/>
      <c r="J672" s="38"/>
      <c r="K672" s="38"/>
      <c r="L672" s="38"/>
      <c r="M672" s="38"/>
      <c r="N672" s="38"/>
      <c r="O672" s="38"/>
      <c r="P672" s="38"/>
      <c r="Q672" s="38"/>
      <c r="R672" s="38"/>
      <c r="S672" s="38"/>
      <c r="T672" s="38"/>
      <c r="U672" s="38"/>
      <c r="V672" s="38"/>
      <c r="W672" s="38"/>
      <c r="X672" s="38"/>
      <c r="Y672" s="38"/>
      <c r="Z672" s="38"/>
    </row>
    <row r="673" spans="1:26" ht="14.25" customHeight="1" x14ac:dyDescent="0.25">
      <c r="A673" s="38"/>
      <c r="B673" s="38"/>
      <c r="C673" s="38"/>
      <c r="D673" s="38"/>
      <c r="E673" s="38"/>
      <c r="F673" s="38"/>
      <c r="G673" s="38"/>
      <c r="H673" s="38"/>
      <c r="I673" s="38"/>
      <c r="J673" s="38"/>
      <c r="K673" s="38"/>
      <c r="L673" s="38"/>
      <c r="M673" s="38"/>
      <c r="N673" s="38"/>
      <c r="O673" s="38"/>
      <c r="P673" s="38"/>
      <c r="Q673" s="38"/>
      <c r="R673" s="38"/>
      <c r="S673" s="38"/>
      <c r="T673" s="38"/>
      <c r="U673" s="38"/>
      <c r="V673" s="38"/>
      <c r="W673" s="38"/>
      <c r="X673" s="38"/>
      <c r="Y673" s="38"/>
      <c r="Z673" s="38"/>
    </row>
    <row r="674" spans="1:26" ht="14.25" customHeight="1" x14ac:dyDescent="0.25">
      <c r="A674" s="38"/>
      <c r="B674" s="38"/>
      <c r="C674" s="38"/>
      <c r="D674" s="38"/>
      <c r="E674" s="38"/>
      <c r="F674" s="38"/>
      <c r="G674" s="38"/>
      <c r="H674" s="38"/>
      <c r="I674" s="38"/>
      <c r="J674" s="38"/>
      <c r="K674" s="38"/>
      <c r="L674" s="38"/>
      <c r="M674" s="38"/>
      <c r="N674" s="38"/>
      <c r="O674" s="38"/>
      <c r="P674" s="38"/>
      <c r="Q674" s="38"/>
      <c r="R674" s="38"/>
      <c r="S674" s="38"/>
      <c r="T674" s="38"/>
      <c r="U674" s="38"/>
      <c r="V674" s="38"/>
      <c r="W674" s="38"/>
      <c r="X674" s="38"/>
      <c r="Y674" s="38"/>
      <c r="Z674" s="38"/>
    </row>
    <row r="675" spans="1:26" ht="14.25" customHeight="1" x14ac:dyDescent="0.25">
      <c r="A675" s="38"/>
      <c r="B675" s="38"/>
      <c r="C675" s="38"/>
      <c r="D675" s="38"/>
      <c r="E675" s="38"/>
      <c r="F675" s="38"/>
      <c r="G675" s="38"/>
      <c r="H675" s="38"/>
      <c r="I675" s="38"/>
      <c r="J675" s="38"/>
      <c r="K675" s="38"/>
      <c r="L675" s="38"/>
      <c r="M675" s="38"/>
      <c r="N675" s="38"/>
      <c r="O675" s="38"/>
      <c r="P675" s="38"/>
      <c r="Q675" s="38"/>
      <c r="R675" s="38"/>
      <c r="S675" s="38"/>
      <c r="T675" s="38"/>
      <c r="U675" s="38"/>
      <c r="V675" s="38"/>
      <c r="W675" s="38"/>
      <c r="X675" s="38"/>
      <c r="Y675" s="38"/>
      <c r="Z675" s="38"/>
    </row>
    <row r="676" spans="1:26" ht="14.25" customHeight="1" x14ac:dyDescent="0.25">
      <c r="A676" s="38"/>
      <c r="B676" s="38"/>
      <c r="C676" s="38"/>
      <c r="D676" s="38"/>
      <c r="E676" s="38"/>
      <c r="F676" s="38"/>
      <c r="G676" s="38"/>
      <c r="H676" s="38"/>
      <c r="I676" s="38"/>
      <c r="J676" s="38"/>
      <c r="K676" s="38"/>
      <c r="L676" s="38"/>
      <c r="M676" s="38"/>
      <c r="N676" s="38"/>
      <c r="O676" s="38"/>
      <c r="P676" s="38"/>
      <c r="Q676" s="38"/>
      <c r="R676" s="38"/>
      <c r="S676" s="38"/>
      <c r="T676" s="38"/>
      <c r="U676" s="38"/>
      <c r="V676" s="38"/>
      <c r="W676" s="38"/>
      <c r="X676" s="38"/>
      <c r="Y676" s="38"/>
      <c r="Z676" s="38"/>
    </row>
    <row r="677" spans="1:26" ht="14.25" customHeight="1" x14ac:dyDescent="0.25">
      <c r="A677" s="38"/>
      <c r="B677" s="38"/>
      <c r="C677" s="38"/>
      <c r="D677" s="38"/>
      <c r="E677" s="38"/>
      <c r="F677" s="38"/>
      <c r="G677" s="38"/>
      <c r="H677" s="38"/>
      <c r="I677" s="38"/>
      <c r="J677" s="38"/>
      <c r="K677" s="38"/>
      <c r="L677" s="38"/>
      <c r="M677" s="38"/>
      <c r="N677" s="38"/>
      <c r="O677" s="38"/>
      <c r="P677" s="38"/>
      <c r="Q677" s="38"/>
      <c r="R677" s="38"/>
      <c r="S677" s="38"/>
      <c r="T677" s="38"/>
      <c r="U677" s="38"/>
      <c r="V677" s="38"/>
      <c r="W677" s="38"/>
      <c r="X677" s="38"/>
      <c r="Y677" s="38"/>
      <c r="Z677" s="38"/>
    </row>
    <row r="678" spans="1:26" ht="14.25" customHeight="1" x14ac:dyDescent="0.25">
      <c r="A678" s="38"/>
      <c r="B678" s="38"/>
      <c r="C678" s="38"/>
      <c r="D678" s="38"/>
      <c r="E678" s="38"/>
      <c r="F678" s="38"/>
      <c r="G678" s="38"/>
      <c r="H678" s="38"/>
      <c r="I678" s="38"/>
      <c r="J678" s="38"/>
      <c r="K678" s="38"/>
      <c r="L678" s="38"/>
      <c r="M678" s="38"/>
      <c r="N678" s="38"/>
      <c r="O678" s="38"/>
      <c r="P678" s="38"/>
      <c r="Q678" s="38"/>
      <c r="R678" s="38"/>
      <c r="S678" s="38"/>
      <c r="T678" s="38"/>
      <c r="U678" s="38"/>
      <c r="V678" s="38"/>
      <c r="W678" s="38"/>
      <c r="X678" s="38"/>
      <c r="Y678" s="38"/>
      <c r="Z678" s="38"/>
    </row>
    <row r="679" spans="1:26" ht="14.25" customHeight="1" x14ac:dyDescent="0.25">
      <c r="A679" s="38"/>
      <c r="B679" s="38"/>
      <c r="C679" s="38"/>
      <c r="D679" s="38"/>
      <c r="E679" s="38"/>
      <c r="F679" s="38"/>
      <c r="G679" s="38"/>
      <c r="H679" s="38"/>
      <c r="I679" s="38"/>
      <c r="J679" s="38"/>
      <c r="K679" s="38"/>
      <c r="L679" s="38"/>
      <c r="M679" s="38"/>
      <c r="N679" s="38"/>
      <c r="O679" s="38"/>
      <c r="P679" s="38"/>
      <c r="Q679" s="38"/>
      <c r="R679" s="38"/>
      <c r="S679" s="38"/>
      <c r="T679" s="38"/>
      <c r="U679" s="38"/>
      <c r="V679" s="38"/>
      <c r="W679" s="38"/>
      <c r="X679" s="38"/>
      <c r="Y679" s="38"/>
      <c r="Z679" s="38"/>
    </row>
    <row r="680" spans="1:26" ht="14.25" customHeight="1" x14ac:dyDescent="0.25">
      <c r="A680" s="38"/>
      <c r="B680" s="38"/>
      <c r="C680" s="38"/>
      <c r="D680" s="38"/>
      <c r="E680" s="38"/>
      <c r="F680" s="38"/>
      <c r="G680" s="38"/>
      <c r="H680" s="38"/>
      <c r="I680" s="38"/>
      <c r="J680" s="38"/>
      <c r="K680" s="38"/>
      <c r="L680" s="38"/>
      <c r="M680" s="38"/>
      <c r="N680" s="38"/>
      <c r="O680" s="38"/>
      <c r="P680" s="38"/>
      <c r="Q680" s="38"/>
      <c r="R680" s="38"/>
      <c r="S680" s="38"/>
      <c r="T680" s="38"/>
      <c r="U680" s="38"/>
      <c r="V680" s="38"/>
      <c r="W680" s="38"/>
      <c r="X680" s="38"/>
      <c r="Y680" s="38"/>
      <c r="Z680" s="38"/>
    </row>
    <row r="681" spans="1:26" ht="14.25" customHeight="1" x14ac:dyDescent="0.25">
      <c r="A681" s="38"/>
      <c r="B681" s="38"/>
      <c r="C681" s="38"/>
      <c r="D681" s="38"/>
      <c r="E681" s="38"/>
      <c r="F681" s="38"/>
      <c r="G681" s="38"/>
      <c r="H681" s="38"/>
      <c r="I681" s="38"/>
      <c r="J681" s="38"/>
      <c r="K681" s="38"/>
      <c r="L681" s="38"/>
      <c r="M681" s="38"/>
      <c r="N681" s="38"/>
      <c r="O681" s="38"/>
      <c r="P681" s="38"/>
      <c r="Q681" s="38"/>
      <c r="R681" s="38"/>
      <c r="S681" s="38"/>
      <c r="T681" s="38"/>
      <c r="U681" s="38"/>
      <c r="V681" s="38"/>
      <c r="W681" s="38"/>
      <c r="X681" s="38"/>
      <c r="Y681" s="38"/>
      <c r="Z681" s="38"/>
    </row>
    <row r="682" spans="1:26" ht="14.25" customHeight="1" x14ac:dyDescent="0.25">
      <c r="A682" s="38"/>
      <c r="B682" s="38"/>
      <c r="C682" s="38"/>
      <c r="D682" s="38"/>
      <c r="E682" s="38"/>
      <c r="F682" s="38"/>
      <c r="G682" s="38"/>
      <c r="H682" s="38"/>
      <c r="I682" s="38"/>
      <c r="J682" s="38"/>
      <c r="K682" s="38"/>
      <c r="L682" s="38"/>
      <c r="M682" s="38"/>
      <c r="N682" s="38"/>
      <c r="O682" s="38"/>
      <c r="P682" s="38"/>
      <c r="Q682" s="38"/>
      <c r="R682" s="38"/>
      <c r="S682" s="38"/>
      <c r="T682" s="38"/>
      <c r="U682" s="38"/>
      <c r="V682" s="38"/>
      <c r="W682" s="38"/>
      <c r="X682" s="38"/>
      <c r="Y682" s="38"/>
      <c r="Z682" s="38"/>
    </row>
    <row r="683" spans="1:26" ht="14.25" customHeight="1" x14ac:dyDescent="0.25">
      <c r="A683" s="38"/>
      <c r="B683" s="38"/>
      <c r="C683" s="38"/>
      <c r="D683" s="38"/>
      <c r="E683" s="38"/>
      <c r="F683" s="38"/>
      <c r="G683" s="38"/>
      <c r="H683" s="38"/>
      <c r="I683" s="38"/>
      <c r="J683" s="38"/>
      <c r="K683" s="38"/>
      <c r="L683" s="38"/>
      <c r="M683" s="38"/>
      <c r="N683" s="38"/>
      <c r="O683" s="38"/>
      <c r="P683" s="38"/>
      <c r="Q683" s="38"/>
      <c r="R683" s="38"/>
      <c r="S683" s="38"/>
      <c r="T683" s="38"/>
      <c r="U683" s="38"/>
      <c r="V683" s="38"/>
      <c r="W683" s="38"/>
      <c r="X683" s="38"/>
      <c r="Y683" s="38"/>
      <c r="Z683" s="38"/>
    </row>
    <row r="684" spans="1:26" ht="14.25" customHeight="1" x14ac:dyDescent="0.25">
      <c r="A684" s="38"/>
      <c r="B684" s="38"/>
      <c r="C684" s="38"/>
      <c r="D684" s="38"/>
      <c r="E684" s="38"/>
      <c r="F684" s="38"/>
      <c r="G684" s="38"/>
      <c r="H684" s="38"/>
      <c r="I684" s="38"/>
      <c r="J684" s="38"/>
      <c r="K684" s="38"/>
      <c r="L684" s="38"/>
      <c r="M684" s="38"/>
      <c r="N684" s="38"/>
      <c r="O684" s="38"/>
      <c r="P684" s="38"/>
      <c r="Q684" s="38"/>
      <c r="R684" s="38"/>
      <c r="S684" s="38"/>
      <c r="T684" s="38"/>
      <c r="U684" s="38"/>
      <c r="V684" s="38"/>
      <c r="W684" s="38"/>
      <c r="X684" s="38"/>
      <c r="Y684" s="38"/>
      <c r="Z684" s="38"/>
    </row>
    <row r="685" spans="1:26" ht="14.25" customHeight="1" x14ac:dyDescent="0.25">
      <c r="A685" s="38"/>
      <c r="B685" s="38"/>
      <c r="C685" s="38"/>
      <c r="D685" s="38"/>
      <c r="E685" s="38"/>
      <c r="F685" s="38"/>
      <c r="G685" s="38"/>
      <c r="H685" s="38"/>
      <c r="I685" s="38"/>
      <c r="J685" s="38"/>
      <c r="K685" s="38"/>
      <c r="L685" s="38"/>
      <c r="M685" s="38"/>
      <c r="N685" s="38"/>
      <c r="O685" s="38"/>
      <c r="P685" s="38"/>
      <c r="Q685" s="38"/>
      <c r="R685" s="38"/>
      <c r="S685" s="38"/>
      <c r="T685" s="38"/>
      <c r="U685" s="38"/>
      <c r="V685" s="38"/>
      <c r="W685" s="38"/>
      <c r="X685" s="38"/>
      <c r="Y685" s="38"/>
      <c r="Z685" s="38"/>
    </row>
    <row r="686" spans="1:26" ht="14.25" customHeight="1" x14ac:dyDescent="0.25">
      <c r="A686" s="38"/>
      <c r="B686" s="38"/>
      <c r="C686" s="38"/>
      <c r="D686" s="38"/>
      <c r="E686" s="38"/>
      <c r="F686" s="38"/>
      <c r="G686" s="38"/>
      <c r="H686" s="38"/>
      <c r="I686" s="38"/>
      <c r="J686" s="38"/>
      <c r="K686" s="38"/>
      <c r="L686" s="38"/>
      <c r="M686" s="38"/>
      <c r="N686" s="38"/>
      <c r="O686" s="38"/>
      <c r="P686" s="38"/>
      <c r="Q686" s="38"/>
      <c r="R686" s="38"/>
      <c r="S686" s="38"/>
      <c r="T686" s="38"/>
      <c r="U686" s="38"/>
      <c r="V686" s="38"/>
      <c r="W686" s="38"/>
      <c r="X686" s="38"/>
      <c r="Y686" s="38"/>
      <c r="Z686" s="38"/>
    </row>
    <row r="687" spans="1:26" ht="14.25" customHeight="1" x14ac:dyDescent="0.25">
      <c r="A687" s="38"/>
      <c r="B687" s="38"/>
      <c r="C687" s="38"/>
      <c r="D687" s="38"/>
      <c r="E687" s="38"/>
      <c r="F687" s="38"/>
      <c r="G687" s="38"/>
      <c r="H687" s="38"/>
      <c r="I687" s="38"/>
      <c r="J687" s="38"/>
      <c r="K687" s="38"/>
      <c r="L687" s="38"/>
      <c r="M687" s="38"/>
      <c r="N687" s="38"/>
      <c r="O687" s="38"/>
      <c r="P687" s="38"/>
      <c r="Q687" s="38"/>
      <c r="R687" s="38"/>
      <c r="S687" s="38"/>
      <c r="T687" s="38"/>
      <c r="U687" s="38"/>
      <c r="V687" s="38"/>
      <c r="W687" s="38"/>
      <c r="X687" s="38"/>
      <c r="Y687" s="38"/>
      <c r="Z687" s="38"/>
    </row>
    <row r="688" spans="1:26" ht="14.25" customHeight="1" x14ac:dyDescent="0.25">
      <c r="A688" s="38"/>
      <c r="B688" s="38"/>
      <c r="C688" s="38"/>
      <c r="D688" s="38"/>
      <c r="E688" s="38"/>
      <c r="F688" s="38"/>
      <c r="G688" s="38"/>
      <c r="H688" s="38"/>
      <c r="I688" s="38"/>
      <c r="J688" s="38"/>
      <c r="K688" s="38"/>
      <c r="L688" s="38"/>
      <c r="M688" s="38"/>
      <c r="N688" s="38"/>
      <c r="O688" s="38"/>
      <c r="P688" s="38"/>
      <c r="Q688" s="38"/>
      <c r="R688" s="38"/>
      <c r="S688" s="38"/>
      <c r="T688" s="38"/>
      <c r="U688" s="38"/>
      <c r="V688" s="38"/>
      <c r="W688" s="38"/>
      <c r="X688" s="38"/>
      <c r="Y688" s="38"/>
      <c r="Z688" s="38"/>
    </row>
    <row r="689" spans="1:26" ht="14.25" customHeight="1" x14ac:dyDescent="0.25">
      <c r="A689" s="38"/>
      <c r="B689" s="38"/>
      <c r="C689" s="38"/>
      <c r="D689" s="38"/>
      <c r="E689" s="38"/>
      <c r="F689" s="38"/>
      <c r="G689" s="38"/>
      <c r="H689" s="38"/>
      <c r="I689" s="38"/>
      <c r="J689" s="38"/>
      <c r="K689" s="38"/>
      <c r="L689" s="38"/>
      <c r="M689" s="38"/>
      <c r="N689" s="38"/>
      <c r="O689" s="38"/>
      <c r="P689" s="38"/>
      <c r="Q689" s="38"/>
      <c r="R689" s="38"/>
      <c r="S689" s="38"/>
      <c r="T689" s="38"/>
      <c r="U689" s="38"/>
      <c r="V689" s="38"/>
      <c r="W689" s="38"/>
      <c r="X689" s="38"/>
      <c r="Y689" s="38"/>
      <c r="Z689" s="38"/>
    </row>
    <row r="690" spans="1:26" ht="14.25" customHeight="1" x14ac:dyDescent="0.25">
      <c r="A690" s="38"/>
      <c r="B690" s="38"/>
      <c r="C690" s="38"/>
      <c r="D690" s="38"/>
      <c r="E690" s="38"/>
      <c r="F690" s="38"/>
      <c r="G690" s="38"/>
      <c r="H690" s="38"/>
      <c r="I690" s="38"/>
      <c r="J690" s="38"/>
      <c r="K690" s="38"/>
      <c r="L690" s="38"/>
      <c r="M690" s="38"/>
      <c r="N690" s="38"/>
      <c r="O690" s="38"/>
      <c r="P690" s="38"/>
      <c r="Q690" s="38"/>
      <c r="R690" s="38"/>
      <c r="S690" s="38"/>
      <c r="T690" s="38"/>
      <c r="U690" s="38"/>
      <c r="V690" s="38"/>
      <c r="W690" s="38"/>
      <c r="X690" s="38"/>
      <c r="Y690" s="38"/>
      <c r="Z690" s="38"/>
    </row>
    <row r="691" spans="1:26" ht="14.25" customHeight="1" x14ac:dyDescent="0.25">
      <c r="A691" s="38"/>
      <c r="B691" s="38"/>
      <c r="C691" s="38"/>
      <c r="D691" s="38"/>
      <c r="E691" s="38"/>
      <c r="F691" s="38"/>
      <c r="G691" s="38"/>
      <c r="H691" s="38"/>
      <c r="I691" s="38"/>
      <c r="J691" s="38"/>
      <c r="K691" s="38"/>
      <c r="L691" s="38"/>
      <c r="M691" s="38"/>
      <c r="N691" s="38"/>
      <c r="O691" s="38"/>
      <c r="P691" s="38"/>
      <c r="Q691" s="38"/>
      <c r="R691" s="38"/>
      <c r="S691" s="38"/>
      <c r="T691" s="38"/>
      <c r="U691" s="38"/>
      <c r="V691" s="38"/>
      <c r="W691" s="38"/>
      <c r="X691" s="38"/>
      <c r="Y691" s="38"/>
      <c r="Z691" s="38"/>
    </row>
    <row r="692" spans="1:26" ht="14.25" customHeight="1" x14ac:dyDescent="0.25">
      <c r="A692" s="38"/>
      <c r="B692" s="38"/>
      <c r="C692" s="38"/>
      <c r="D692" s="38"/>
      <c r="E692" s="38"/>
      <c r="F692" s="38"/>
      <c r="G692" s="38"/>
      <c r="H692" s="38"/>
      <c r="I692" s="38"/>
      <c r="J692" s="38"/>
      <c r="K692" s="38"/>
      <c r="L692" s="38"/>
      <c r="M692" s="38"/>
      <c r="N692" s="38"/>
      <c r="O692" s="38"/>
      <c r="P692" s="38"/>
      <c r="Q692" s="38"/>
      <c r="R692" s="38"/>
      <c r="S692" s="38"/>
      <c r="T692" s="38"/>
      <c r="U692" s="38"/>
      <c r="V692" s="38"/>
      <c r="W692" s="38"/>
      <c r="X692" s="38"/>
      <c r="Y692" s="38"/>
      <c r="Z692" s="38"/>
    </row>
    <row r="693" spans="1:26" ht="14.25" customHeight="1" x14ac:dyDescent="0.25">
      <c r="A693" s="38"/>
      <c r="B693" s="38"/>
      <c r="C693" s="38"/>
      <c r="D693" s="38"/>
      <c r="E693" s="38"/>
      <c r="F693" s="38"/>
      <c r="G693" s="38"/>
      <c r="H693" s="38"/>
      <c r="I693" s="38"/>
      <c r="J693" s="38"/>
      <c r="K693" s="38"/>
      <c r="L693" s="38"/>
      <c r="M693" s="38"/>
      <c r="N693" s="38"/>
      <c r="O693" s="38"/>
      <c r="P693" s="38"/>
      <c r="Q693" s="38"/>
      <c r="R693" s="38"/>
      <c r="S693" s="38"/>
      <c r="T693" s="38"/>
      <c r="U693" s="38"/>
      <c r="V693" s="38"/>
      <c r="W693" s="38"/>
      <c r="X693" s="38"/>
      <c r="Y693" s="38"/>
      <c r="Z693" s="38"/>
    </row>
    <row r="694" spans="1:26" ht="14.25" customHeight="1" x14ac:dyDescent="0.25">
      <c r="A694" s="38"/>
      <c r="B694" s="38"/>
      <c r="C694" s="38"/>
      <c r="D694" s="38"/>
      <c r="E694" s="38"/>
      <c r="F694" s="38"/>
      <c r="G694" s="38"/>
      <c r="H694" s="38"/>
      <c r="I694" s="38"/>
      <c r="J694" s="38"/>
      <c r="K694" s="38"/>
      <c r="L694" s="38"/>
      <c r="M694" s="38"/>
      <c r="N694" s="38"/>
      <c r="O694" s="38"/>
      <c r="P694" s="38"/>
      <c r="Q694" s="38"/>
      <c r="R694" s="38"/>
      <c r="S694" s="38"/>
      <c r="T694" s="38"/>
      <c r="U694" s="38"/>
      <c r="V694" s="38"/>
      <c r="W694" s="38"/>
      <c r="X694" s="38"/>
      <c r="Y694" s="38"/>
      <c r="Z694" s="38"/>
    </row>
    <row r="695" spans="1:26" ht="14.25" customHeight="1" x14ac:dyDescent="0.25">
      <c r="A695" s="38"/>
      <c r="B695" s="38"/>
      <c r="C695" s="38"/>
      <c r="D695" s="38"/>
      <c r="E695" s="38"/>
      <c r="F695" s="38"/>
      <c r="G695" s="38"/>
      <c r="H695" s="38"/>
      <c r="I695" s="38"/>
      <c r="J695" s="38"/>
      <c r="K695" s="38"/>
      <c r="L695" s="38"/>
      <c r="M695" s="38"/>
      <c r="N695" s="38"/>
      <c r="O695" s="38"/>
      <c r="P695" s="38"/>
      <c r="Q695" s="38"/>
      <c r="R695" s="38"/>
      <c r="S695" s="38"/>
      <c r="T695" s="38"/>
      <c r="U695" s="38"/>
      <c r="V695" s="38"/>
      <c r="W695" s="38"/>
      <c r="X695" s="38"/>
      <c r="Y695" s="38"/>
      <c r="Z695" s="38"/>
    </row>
    <row r="696" spans="1:26" ht="14.25" customHeight="1" x14ac:dyDescent="0.25">
      <c r="A696" s="38"/>
      <c r="B696" s="38"/>
      <c r="C696" s="38"/>
      <c r="D696" s="38"/>
      <c r="E696" s="38"/>
      <c r="F696" s="38"/>
      <c r="G696" s="38"/>
      <c r="H696" s="38"/>
      <c r="I696" s="38"/>
      <c r="J696" s="38"/>
      <c r="K696" s="38"/>
      <c r="L696" s="38"/>
      <c r="M696" s="38"/>
      <c r="N696" s="38"/>
      <c r="O696" s="38"/>
      <c r="P696" s="38"/>
      <c r="Q696" s="38"/>
      <c r="R696" s="38"/>
      <c r="S696" s="38"/>
      <c r="T696" s="38"/>
      <c r="U696" s="38"/>
      <c r="V696" s="38"/>
      <c r="W696" s="38"/>
      <c r="X696" s="38"/>
      <c r="Y696" s="38"/>
      <c r="Z696" s="38"/>
    </row>
    <row r="697" spans="1:26" ht="14.25" customHeight="1" x14ac:dyDescent="0.25">
      <c r="A697" s="38"/>
      <c r="B697" s="38"/>
      <c r="C697" s="38"/>
      <c r="D697" s="38"/>
      <c r="E697" s="38"/>
      <c r="F697" s="38"/>
      <c r="G697" s="38"/>
      <c r="H697" s="38"/>
      <c r="I697" s="38"/>
      <c r="J697" s="38"/>
      <c r="K697" s="38"/>
      <c r="L697" s="38"/>
      <c r="M697" s="38"/>
      <c r="N697" s="38"/>
      <c r="O697" s="38"/>
      <c r="P697" s="38"/>
      <c r="Q697" s="38"/>
      <c r="R697" s="38"/>
      <c r="S697" s="38"/>
      <c r="T697" s="38"/>
      <c r="U697" s="38"/>
      <c r="V697" s="38"/>
      <c r="W697" s="38"/>
      <c r="X697" s="38"/>
      <c r="Y697" s="38"/>
      <c r="Z697" s="38"/>
    </row>
    <row r="698" spans="1:26" ht="14.25" customHeight="1" x14ac:dyDescent="0.25">
      <c r="A698" s="38"/>
      <c r="B698" s="38"/>
      <c r="C698" s="38"/>
      <c r="D698" s="38"/>
      <c r="E698" s="38"/>
      <c r="F698" s="38"/>
      <c r="G698" s="38"/>
      <c r="H698" s="38"/>
      <c r="I698" s="38"/>
      <c r="J698" s="38"/>
      <c r="K698" s="38"/>
      <c r="L698" s="38"/>
      <c r="M698" s="38"/>
      <c r="N698" s="38"/>
      <c r="O698" s="38"/>
      <c r="P698" s="38"/>
      <c r="Q698" s="38"/>
      <c r="R698" s="38"/>
      <c r="S698" s="38"/>
      <c r="T698" s="38"/>
      <c r="U698" s="38"/>
      <c r="V698" s="38"/>
      <c r="W698" s="38"/>
      <c r="X698" s="38"/>
      <c r="Y698" s="38"/>
      <c r="Z698" s="38"/>
    </row>
    <row r="699" spans="1:26" ht="14.25" customHeight="1" x14ac:dyDescent="0.25">
      <c r="A699" s="38"/>
      <c r="B699" s="38"/>
      <c r="C699" s="38"/>
      <c r="D699" s="38"/>
      <c r="E699" s="38"/>
      <c r="F699" s="38"/>
      <c r="G699" s="38"/>
      <c r="H699" s="38"/>
      <c r="I699" s="38"/>
      <c r="J699" s="38"/>
      <c r="K699" s="38"/>
      <c r="L699" s="38"/>
      <c r="M699" s="38"/>
      <c r="N699" s="38"/>
      <c r="O699" s="38"/>
      <c r="P699" s="38"/>
      <c r="Q699" s="38"/>
      <c r="R699" s="38"/>
      <c r="S699" s="38"/>
      <c r="T699" s="38"/>
      <c r="U699" s="38"/>
      <c r="V699" s="38"/>
      <c r="W699" s="38"/>
      <c r="X699" s="38"/>
      <c r="Y699" s="38"/>
      <c r="Z699" s="38"/>
    </row>
    <row r="700" spans="1:26" ht="14.25" customHeight="1" x14ac:dyDescent="0.25">
      <c r="A700" s="38"/>
      <c r="B700" s="38"/>
      <c r="C700" s="38"/>
      <c r="D700" s="38"/>
      <c r="E700" s="38"/>
      <c r="F700" s="38"/>
      <c r="G700" s="38"/>
      <c r="H700" s="38"/>
      <c r="I700" s="38"/>
      <c r="J700" s="38"/>
      <c r="K700" s="38"/>
      <c r="L700" s="38"/>
      <c r="M700" s="38"/>
      <c r="N700" s="38"/>
      <c r="O700" s="38"/>
      <c r="P700" s="38"/>
      <c r="Q700" s="38"/>
      <c r="R700" s="38"/>
      <c r="S700" s="38"/>
      <c r="T700" s="38"/>
      <c r="U700" s="38"/>
      <c r="V700" s="38"/>
      <c r="W700" s="38"/>
      <c r="X700" s="38"/>
      <c r="Y700" s="38"/>
      <c r="Z700" s="38"/>
    </row>
    <row r="701" spans="1:26" ht="14.25" customHeight="1" x14ac:dyDescent="0.25">
      <c r="A701" s="38"/>
      <c r="B701" s="38"/>
      <c r="C701" s="38"/>
      <c r="D701" s="38"/>
      <c r="E701" s="38"/>
      <c r="F701" s="38"/>
      <c r="G701" s="38"/>
      <c r="H701" s="38"/>
      <c r="I701" s="38"/>
      <c r="J701" s="38"/>
      <c r="K701" s="38"/>
      <c r="L701" s="38"/>
      <c r="M701" s="38"/>
      <c r="N701" s="38"/>
      <c r="O701" s="38"/>
      <c r="P701" s="38"/>
      <c r="Q701" s="38"/>
      <c r="R701" s="38"/>
      <c r="S701" s="38"/>
      <c r="T701" s="38"/>
      <c r="U701" s="38"/>
      <c r="V701" s="38"/>
      <c r="W701" s="38"/>
      <c r="X701" s="38"/>
      <c r="Y701" s="38"/>
      <c r="Z701" s="38"/>
    </row>
    <row r="702" spans="1:26" ht="14.25" customHeight="1" x14ac:dyDescent="0.25">
      <c r="A702" s="38"/>
      <c r="B702" s="38"/>
      <c r="C702" s="38"/>
      <c r="D702" s="38"/>
      <c r="E702" s="38"/>
      <c r="F702" s="38"/>
      <c r="G702" s="38"/>
      <c r="H702" s="38"/>
      <c r="I702" s="38"/>
      <c r="J702" s="38"/>
      <c r="K702" s="38"/>
      <c r="L702" s="38"/>
      <c r="M702" s="38"/>
      <c r="N702" s="38"/>
      <c r="O702" s="38"/>
      <c r="P702" s="38"/>
      <c r="Q702" s="38"/>
      <c r="R702" s="38"/>
      <c r="S702" s="38"/>
      <c r="T702" s="38"/>
      <c r="U702" s="38"/>
      <c r="V702" s="38"/>
      <c r="W702" s="38"/>
      <c r="X702" s="38"/>
      <c r="Y702" s="38"/>
      <c r="Z702" s="38"/>
    </row>
    <row r="703" spans="1:26" ht="14.25" customHeight="1" x14ac:dyDescent="0.25">
      <c r="A703" s="38"/>
      <c r="B703" s="38"/>
      <c r="C703" s="38"/>
      <c r="D703" s="38"/>
      <c r="E703" s="38"/>
      <c r="F703" s="38"/>
      <c r="G703" s="38"/>
      <c r="H703" s="38"/>
      <c r="I703" s="38"/>
      <c r="J703" s="38"/>
      <c r="K703" s="38"/>
      <c r="L703" s="38"/>
      <c r="M703" s="38"/>
      <c r="N703" s="38"/>
      <c r="O703" s="38"/>
      <c r="P703" s="38"/>
      <c r="Q703" s="38"/>
      <c r="R703" s="38"/>
      <c r="S703" s="38"/>
      <c r="T703" s="38"/>
      <c r="U703" s="38"/>
      <c r="V703" s="38"/>
      <c r="W703" s="38"/>
      <c r="X703" s="38"/>
      <c r="Y703" s="38"/>
      <c r="Z703" s="38"/>
    </row>
    <row r="704" spans="1:26" ht="14.25" customHeight="1" x14ac:dyDescent="0.25">
      <c r="A704" s="38"/>
      <c r="B704" s="38"/>
      <c r="C704" s="38"/>
      <c r="D704" s="38"/>
      <c r="E704" s="38"/>
      <c r="F704" s="38"/>
      <c r="G704" s="38"/>
      <c r="H704" s="38"/>
      <c r="I704" s="38"/>
      <c r="J704" s="38"/>
      <c r="K704" s="38"/>
      <c r="L704" s="38"/>
      <c r="M704" s="38"/>
      <c r="N704" s="38"/>
      <c r="O704" s="38"/>
      <c r="P704" s="38"/>
      <c r="Q704" s="38"/>
      <c r="R704" s="38"/>
      <c r="S704" s="38"/>
      <c r="T704" s="38"/>
      <c r="U704" s="38"/>
      <c r="V704" s="38"/>
      <c r="W704" s="38"/>
      <c r="X704" s="38"/>
      <c r="Y704" s="38"/>
      <c r="Z704" s="38"/>
    </row>
    <row r="705" spans="1:26" ht="14.25" customHeight="1" x14ac:dyDescent="0.25">
      <c r="A705" s="38"/>
      <c r="B705" s="38"/>
      <c r="C705" s="38"/>
      <c r="D705" s="38"/>
      <c r="E705" s="38"/>
      <c r="F705" s="38"/>
      <c r="G705" s="38"/>
      <c r="H705" s="38"/>
      <c r="I705" s="38"/>
      <c r="J705" s="38"/>
      <c r="K705" s="38"/>
      <c r="L705" s="38"/>
      <c r="M705" s="38"/>
      <c r="N705" s="38"/>
      <c r="O705" s="38"/>
      <c r="P705" s="38"/>
      <c r="Q705" s="38"/>
      <c r="R705" s="38"/>
      <c r="S705" s="38"/>
      <c r="T705" s="38"/>
      <c r="U705" s="38"/>
      <c r="V705" s="38"/>
      <c r="W705" s="38"/>
      <c r="X705" s="38"/>
      <c r="Y705" s="38"/>
      <c r="Z705" s="38"/>
    </row>
    <row r="706" spans="1:26" ht="14.25" customHeight="1" x14ac:dyDescent="0.25">
      <c r="A706" s="38"/>
      <c r="B706" s="38"/>
      <c r="C706" s="38"/>
      <c r="D706" s="38"/>
      <c r="E706" s="38"/>
      <c r="F706" s="38"/>
      <c r="G706" s="38"/>
      <c r="H706" s="38"/>
      <c r="I706" s="38"/>
      <c r="J706" s="38"/>
      <c r="K706" s="38"/>
      <c r="L706" s="38"/>
      <c r="M706" s="38"/>
      <c r="N706" s="38"/>
      <c r="O706" s="38"/>
      <c r="P706" s="38"/>
      <c r="Q706" s="38"/>
      <c r="R706" s="38"/>
      <c r="S706" s="38"/>
      <c r="T706" s="38"/>
      <c r="U706" s="38"/>
      <c r="V706" s="38"/>
      <c r="W706" s="38"/>
      <c r="X706" s="38"/>
      <c r="Y706" s="38"/>
      <c r="Z706" s="38"/>
    </row>
    <row r="707" spans="1:26" ht="14.25" customHeight="1" x14ac:dyDescent="0.25">
      <c r="A707" s="38"/>
      <c r="B707" s="38"/>
      <c r="C707" s="38"/>
      <c r="D707" s="38"/>
      <c r="E707" s="38"/>
      <c r="F707" s="38"/>
      <c r="G707" s="38"/>
      <c r="H707" s="38"/>
      <c r="I707" s="38"/>
      <c r="J707" s="38"/>
      <c r="K707" s="38"/>
      <c r="L707" s="38"/>
      <c r="M707" s="38"/>
      <c r="N707" s="38"/>
      <c r="O707" s="38"/>
      <c r="P707" s="38"/>
      <c r="Q707" s="38"/>
      <c r="R707" s="38"/>
      <c r="S707" s="38"/>
      <c r="T707" s="38"/>
      <c r="U707" s="38"/>
      <c r="V707" s="38"/>
      <c r="W707" s="38"/>
      <c r="X707" s="38"/>
      <c r="Y707" s="38"/>
      <c r="Z707" s="38"/>
    </row>
    <row r="708" spans="1:26" ht="14.25" customHeight="1" x14ac:dyDescent="0.25">
      <c r="A708" s="38"/>
      <c r="B708" s="38"/>
      <c r="C708" s="38"/>
      <c r="D708" s="38"/>
      <c r="E708" s="38"/>
      <c r="F708" s="38"/>
      <c r="G708" s="38"/>
      <c r="H708" s="38"/>
      <c r="I708" s="38"/>
      <c r="J708" s="38"/>
      <c r="K708" s="38"/>
      <c r="L708" s="38"/>
      <c r="M708" s="38"/>
      <c r="N708" s="38"/>
      <c r="O708" s="38"/>
      <c r="P708" s="38"/>
      <c r="Q708" s="38"/>
      <c r="R708" s="38"/>
      <c r="S708" s="38"/>
      <c r="T708" s="38"/>
      <c r="U708" s="38"/>
      <c r="V708" s="38"/>
      <c r="W708" s="38"/>
      <c r="X708" s="38"/>
      <c r="Y708" s="38"/>
      <c r="Z708" s="38"/>
    </row>
    <row r="709" spans="1:26" ht="14.25" customHeight="1" x14ac:dyDescent="0.25">
      <c r="A709" s="38"/>
      <c r="B709" s="38"/>
      <c r="C709" s="38"/>
      <c r="D709" s="38"/>
      <c r="E709" s="38"/>
      <c r="F709" s="38"/>
      <c r="G709" s="38"/>
      <c r="H709" s="38"/>
      <c r="I709" s="38"/>
      <c r="J709" s="38"/>
      <c r="K709" s="38"/>
      <c r="L709" s="38"/>
      <c r="M709" s="38"/>
      <c r="N709" s="38"/>
      <c r="O709" s="38"/>
      <c r="P709" s="38"/>
      <c r="Q709" s="38"/>
      <c r="R709" s="38"/>
      <c r="S709" s="38"/>
      <c r="T709" s="38"/>
      <c r="U709" s="38"/>
      <c r="V709" s="38"/>
      <c r="W709" s="38"/>
      <c r="X709" s="38"/>
      <c r="Y709" s="38"/>
      <c r="Z709" s="38"/>
    </row>
    <row r="710" spans="1:26" ht="14.25" customHeight="1" x14ac:dyDescent="0.25">
      <c r="A710" s="38"/>
      <c r="B710" s="38"/>
      <c r="C710" s="38"/>
      <c r="D710" s="38"/>
      <c r="E710" s="38"/>
      <c r="F710" s="38"/>
      <c r="G710" s="38"/>
      <c r="H710" s="38"/>
      <c r="I710" s="38"/>
      <c r="J710" s="38"/>
      <c r="K710" s="38"/>
      <c r="L710" s="38"/>
      <c r="M710" s="38"/>
      <c r="N710" s="38"/>
      <c r="O710" s="38"/>
      <c r="P710" s="38"/>
      <c r="Q710" s="38"/>
      <c r="R710" s="38"/>
      <c r="S710" s="38"/>
      <c r="T710" s="38"/>
      <c r="U710" s="38"/>
      <c r="V710" s="38"/>
      <c r="W710" s="38"/>
      <c r="X710" s="38"/>
      <c r="Y710" s="38"/>
      <c r="Z710" s="38"/>
    </row>
    <row r="711" spans="1:26" ht="14.25" customHeight="1" x14ac:dyDescent="0.25">
      <c r="A711" s="38"/>
      <c r="B711" s="38"/>
      <c r="C711" s="38"/>
      <c r="D711" s="38"/>
      <c r="E711" s="38"/>
      <c r="F711" s="38"/>
      <c r="G711" s="38"/>
      <c r="H711" s="38"/>
      <c r="I711" s="38"/>
      <c r="J711" s="38"/>
      <c r="K711" s="38"/>
      <c r="L711" s="38"/>
      <c r="M711" s="38"/>
      <c r="N711" s="38"/>
      <c r="O711" s="38"/>
      <c r="P711" s="38"/>
      <c r="Q711" s="38"/>
      <c r="R711" s="38"/>
      <c r="S711" s="38"/>
      <c r="T711" s="38"/>
      <c r="U711" s="38"/>
      <c r="V711" s="38"/>
      <c r="W711" s="38"/>
      <c r="X711" s="38"/>
      <c r="Y711" s="38"/>
      <c r="Z711" s="38"/>
    </row>
    <row r="712" spans="1:26" ht="14.25" customHeight="1" x14ac:dyDescent="0.25">
      <c r="A712" s="38"/>
      <c r="B712" s="38"/>
      <c r="C712" s="38"/>
      <c r="D712" s="38"/>
      <c r="E712" s="38"/>
      <c r="F712" s="38"/>
      <c r="G712" s="38"/>
      <c r="H712" s="38"/>
      <c r="I712" s="38"/>
      <c r="J712" s="38"/>
      <c r="K712" s="38"/>
      <c r="L712" s="38"/>
      <c r="M712" s="38"/>
      <c r="N712" s="38"/>
      <c r="O712" s="38"/>
      <c r="P712" s="38"/>
      <c r="Q712" s="38"/>
      <c r="R712" s="38"/>
      <c r="S712" s="38"/>
      <c r="T712" s="38"/>
      <c r="U712" s="38"/>
      <c r="V712" s="38"/>
      <c r="W712" s="38"/>
      <c r="X712" s="38"/>
      <c r="Y712" s="38"/>
      <c r="Z712" s="38"/>
    </row>
    <row r="713" spans="1:26" ht="14.25" customHeight="1" x14ac:dyDescent="0.25">
      <c r="A713" s="38"/>
      <c r="B713" s="38"/>
      <c r="C713" s="38"/>
      <c r="D713" s="38"/>
      <c r="E713" s="38"/>
      <c r="F713" s="38"/>
      <c r="G713" s="38"/>
      <c r="H713" s="38"/>
      <c r="I713" s="38"/>
      <c r="J713" s="38"/>
      <c r="K713" s="38"/>
      <c r="L713" s="38"/>
      <c r="M713" s="38"/>
      <c r="N713" s="38"/>
      <c r="O713" s="38"/>
      <c r="P713" s="38"/>
      <c r="Q713" s="38"/>
      <c r="R713" s="38"/>
      <c r="S713" s="38"/>
      <c r="T713" s="38"/>
      <c r="U713" s="38"/>
      <c r="V713" s="38"/>
      <c r="W713" s="38"/>
      <c r="X713" s="38"/>
      <c r="Y713" s="38"/>
      <c r="Z713" s="38"/>
    </row>
    <row r="714" spans="1:26" ht="14.25" customHeight="1" x14ac:dyDescent="0.25">
      <c r="A714" s="38"/>
      <c r="B714" s="38"/>
      <c r="C714" s="38"/>
      <c r="D714" s="38"/>
      <c r="E714" s="38"/>
      <c r="F714" s="38"/>
      <c r="G714" s="38"/>
      <c r="H714" s="38"/>
      <c r="I714" s="38"/>
      <c r="J714" s="38"/>
      <c r="K714" s="38"/>
      <c r="L714" s="38"/>
      <c r="M714" s="38"/>
      <c r="N714" s="38"/>
      <c r="O714" s="38"/>
      <c r="P714" s="38"/>
      <c r="Q714" s="38"/>
      <c r="R714" s="38"/>
      <c r="S714" s="38"/>
      <c r="T714" s="38"/>
      <c r="U714" s="38"/>
      <c r="V714" s="38"/>
      <c r="W714" s="38"/>
      <c r="X714" s="38"/>
      <c r="Y714" s="38"/>
      <c r="Z714" s="38"/>
    </row>
    <row r="715" spans="1:26" ht="14.25" customHeight="1" x14ac:dyDescent="0.25">
      <c r="A715" s="38"/>
      <c r="B715" s="38"/>
      <c r="C715" s="38"/>
      <c r="D715" s="38"/>
      <c r="E715" s="38"/>
      <c r="F715" s="38"/>
      <c r="G715" s="38"/>
      <c r="H715" s="38"/>
      <c r="I715" s="38"/>
      <c r="J715" s="38"/>
      <c r="K715" s="38"/>
      <c r="L715" s="38"/>
      <c r="M715" s="38"/>
      <c r="N715" s="38"/>
      <c r="O715" s="38"/>
      <c r="P715" s="38"/>
      <c r="Q715" s="38"/>
      <c r="R715" s="38"/>
      <c r="S715" s="38"/>
      <c r="T715" s="38"/>
      <c r="U715" s="38"/>
      <c r="V715" s="38"/>
      <c r="W715" s="38"/>
      <c r="X715" s="38"/>
      <c r="Y715" s="38"/>
      <c r="Z715" s="38"/>
    </row>
    <row r="716" spans="1:26" ht="14.25" customHeight="1" x14ac:dyDescent="0.25">
      <c r="A716" s="38"/>
      <c r="B716" s="38"/>
      <c r="C716" s="38"/>
      <c r="D716" s="38"/>
      <c r="E716" s="38"/>
      <c r="F716" s="38"/>
      <c r="G716" s="38"/>
      <c r="H716" s="38"/>
      <c r="I716" s="38"/>
      <c r="J716" s="38"/>
      <c r="K716" s="38"/>
      <c r="L716" s="38"/>
      <c r="M716" s="38"/>
      <c r="N716" s="38"/>
      <c r="O716" s="38"/>
      <c r="P716" s="38"/>
      <c r="Q716" s="38"/>
      <c r="R716" s="38"/>
      <c r="S716" s="38"/>
      <c r="T716" s="38"/>
      <c r="U716" s="38"/>
      <c r="V716" s="38"/>
      <c r="W716" s="38"/>
      <c r="X716" s="38"/>
      <c r="Y716" s="38"/>
      <c r="Z716" s="38"/>
    </row>
    <row r="717" spans="1:26" ht="14.25" customHeight="1" x14ac:dyDescent="0.25">
      <c r="A717" s="38"/>
      <c r="B717" s="38"/>
      <c r="C717" s="38"/>
      <c r="D717" s="38"/>
      <c r="E717" s="38"/>
      <c r="F717" s="38"/>
      <c r="G717" s="38"/>
      <c r="H717" s="38"/>
      <c r="I717" s="38"/>
      <c r="J717" s="38"/>
      <c r="K717" s="38"/>
      <c r="L717" s="38"/>
      <c r="M717" s="38"/>
      <c r="N717" s="38"/>
      <c r="O717" s="38"/>
      <c r="P717" s="38"/>
      <c r="Q717" s="38"/>
      <c r="R717" s="38"/>
      <c r="S717" s="38"/>
      <c r="T717" s="38"/>
      <c r="U717" s="38"/>
      <c r="V717" s="38"/>
      <c r="W717" s="38"/>
      <c r="X717" s="38"/>
      <c r="Y717" s="38"/>
      <c r="Z717" s="38"/>
    </row>
    <row r="718" spans="1:26" ht="14.25" customHeight="1" x14ac:dyDescent="0.25">
      <c r="A718" s="38"/>
      <c r="B718" s="38"/>
      <c r="C718" s="38"/>
      <c r="D718" s="38"/>
      <c r="E718" s="38"/>
      <c r="F718" s="38"/>
      <c r="G718" s="38"/>
      <c r="H718" s="38"/>
      <c r="I718" s="38"/>
      <c r="J718" s="38"/>
      <c r="K718" s="38"/>
      <c r="L718" s="38"/>
      <c r="M718" s="38"/>
      <c r="N718" s="38"/>
      <c r="O718" s="38"/>
      <c r="P718" s="38"/>
      <c r="Q718" s="38"/>
      <c r="R718" s="38"/>
      <c r="S718" s="38"/>
      <c r="T718" s="38"/>
      <c r="U718" s="38"/>
      <c r="V718" s="38"/>
      <c r="W718" s="38"/>
      <c r="X718" s="38"/>
      <c r="Y718" s="38"/>
      <c r="Z718" s="38"/>
    </row>
    <row r="719" spans="1:26" ht="14.25" customHeight="1" x14ac:dyDescent="0.25">
      <c r="A719" s="38"/>
      <c r="B719" s="38"/>
      <c r="C719" s="38"/>
      <c r="D719" s="38"/>
      <c r="E719" s="38"/>
      <c r="F719" s="38"/>
      <c r="G719" s="38"/>
      <c r="H719" s="38"/>
      <c r="I719" s="38"/>
      <c r="J719" s="38"/>
      <c r="K719" s="38"/>
      <c r="L719" s="38"/>
      <c r="M719" s="38"/>
      <c r="N719" s="38"/>
      <c r="O719" s="38"/>
      <c r="P719" s="38"/>
      <c r="Q719" s="38"/>
      <c r="R719" s="38"/>
      <c r="S719" s="38"/>
      <c r="T719" s="38"/>
      <c r="U719" s="38"/>
      <c r="V719" s="38"/>
      <c r="W719" s="38"/>
      <c r="X719" s="38"/>
      <c r="Y719" s="38"/>
      <c r="Z719" s="38"/>
    </row>
    <row r="720" spans="1:26" ht="14.25" customHeight="1" x14ac:dyDescent="0.25">
      <c r="A720" s="38"/>
      <c r="B720" s="38"/>
      <c r="C720" s="38"/>
      <c r="D720" s="38"/>
      <c r="E720" s="38"/>
      <c r="F720" s="38"/>
      <c r="G720" s="38"/>
      <c r="H720" s="38"/>
      <c r="I720" s="38"/>
      <c r="J720" s="38"/>
      <c r="K720" s="38"/>
      <c r="L720" s="38"/>
      <c r="M720" s="38"/>
      <c r="N720" s="38"/>
      <c r="O720" s="38"/>
      <c r="P720" s="38"/>
      <c r="Q720" s="38"/>
      <c r="R720" s="38"/>
      <c r="S720" s="38"/>
      <c r="T720" s="38"/>
      <c r="U720" s="38"/>
      <c r="V720" s="38"/>
      <c r="W720" s="38"/>
      <c r="X720" s="38"/>
      <c r="Y720" s="38"/>
      <c r="Z720" s="38"/>
    </row>
    <row r="721" spans="1:26" ht="14.25" customHeight="1" x14ac:dyDescent="0.25">
      <c r="A721" s="38"/>
      <c r="B721" s="38"/>
      <c r="C721" s="38"/>
      <c r="D721" s="38"/>
      <c r="E721" s="38"/>
      <c r="F721" s="38"/>
      <c r="G721" s="38"/>
      <c r="H721" s="38"/>
      <c r="I721" s="38"/>
      <c r="J721" s="38"/>
      <c r="K721" s="38"/>
      <c r="L721" s="38"/>
      <c r="M721" s="38"/>
      <c r="N721" s="38"/>
      <c r="O721" s="38"/>
      <c r="P721" s="38"/>
      <c r="Q721" s="38"/>
      <c r="R721" s="38"/>
      <c r="S721" s="38"/>
      <c r="T721" s="38"/>
      <c r="U721" s="38"/>
      <c r="V721" s="38"/>
      <c r="W721" s="38"/>
      <c r="X721" s="38"/>
      <c r="Y721" s="38"/>
      <c r="Z721" s="38"/>
    </row>
    <row r="722" spans="1:26" ht="14.25" customHeight="1" x14ac:dyDescent="0.25">
      <c r="A722" s="38"/>
      <c r="B722" s="38"/>
      <c r="C722" s="38"/>
      <c r="D722" s="38"/>
      <c r="E722" s="38"/>
      <c r="F722" s="38"/>
      <c r="G722" s="38"/>
      <c r="H722" s="38"/>
      <c r="I722" s="38"/>
      <c r="J722" s="38"/>
      <c r="K722" s="38"/>
      <c r="L722" s="38"/>
      <c r="M722" s="38"/>
      <c r="N722" s="38"/>
      <c r="O722" s="38"/>
      <c r="P722" s="38"/>
      <c r="Q722" s="38"/>
      <c r="R722" s="38"/>
      <c r="S722" s="38"/>
      <c r="T722" s="38"/>
      <c r="U722" s="38"/>
      <c r="V722" s="38"/>
      <c r="W722" s="38"/>
      <c r="X722" s="38"/>
      <c r="Y722" s="38"/>
      <c r="Z722" s="38"/>
    </row>
    <row r="723" spans="1:26" ht="14.25" customHeight="1" x14ac:dyDescent="0.25">
      <c r="A723" s="38"/>
      <c r="B723" s="38"/>
      <c r="C723" s="38"/>
      <c r="D723" s="38"/>
      <c r="E723" s="38"/>
      <c r="F723" s="38"/>
      <c r="G723" s="38"/>
      <c r="H723" s="38"/>
      <c r="I723" s="38"/>
      <c r="J723" s="38"/>
      <c r="K723" s="38"/>
      <c r="L723" s="38"/>
      <c r="M723" s="38"/>
      <c r="N723" s="38"/>
      <c r="O723" s="38"/>
      <c r="P723" s="38"/>
      <c r="Q723" s="38"/>
      <c r="R723" s="38"/>
      <c r="S723" s="38"/>
      <c r="T723" s="38"/>
      <c r="U723" s="38"/>
      <c r="V723" s="38"/>
      <c r="W723" s="38"/>
      <c r="X723" s="38"/>
      <c r="Y723" s="38"/>
      <c r="Z723" s="38"/>
    </row>
    <row r="724" spans="1:26" ht="14.25" customHeight="1" x14ac:dyDescent="0.25">
      <c r="A724" s="38"/>
      <c r="B724" s="38"/>
      <c r="C724" s="38"/>
      <c r="D724" s="38"/>
      <c r="E724" s="38"/>
      <c r="F724" s="38"/>
      <c r="G724" s="38"/>
      <c r="H724" s="38"/>
      <c r="I724" s="38"/>
      <c r="J724" s="38"/>
      <c r="K724" s="38"/>
      <c r="L724" s="38"/>
      <c r="M724" s="38"/>
      <c r="N724" s="38"/>
      <c r="O724" s="38"/>
      <c r="P724" s="38"/>
      <c r="Q724" s="38"/>
      <c r="R724" s="38"/>
      <c r="S724" s="38"/>
      <c r="T724" s="38"/>
      <c r="U724" s="38"/>
      <c r="V724" s="38"/>
      <c r="W724" s="38"/>
      <c r="X724" s="38"/>
      <c r="Y724" s="38"/>
      <c r="Z724" s="38"/>
    </row>
    <row r="725" spans="1:26" ht="14.25" customHeight="1" x14ac:dyDescent="0.25">
      <c r="A725" s="38"/>
      <c r="B725" s="38"/>
      <c r="C725" s="38"/>
      <c r="D725" s="38"/>
      <c r="E725" s="38"/>
      <c r="F725" s="38"/>
      <c r="G725" s="38"/>
      <c r="H725" s="38"/>
      <c r="I725" s="38"/>
      <c r="J725" s="38"/>
      <c r="K725" s="38"/>
      <c r="L725" s="38"/>
      <c r="M725" s="38"/>
      <c r="N725" s="38"/>
      <c r="O725" s="38"/>
      <c r="P725" s="38"/>
      <c r="Q725" s="38"/>
      <c r="R725" s="38"/>
      <c r="S725" s="38"/>
      <c r="T725" s="38"/>
      <c r="U725" s="38"/>
      <c r="V725" s="38"/>
      <c r="W725" s="38"/>
      <c r="X725" s="38"/>
      <c r="Y725" s="38"/>
      <c r="Z725" s="38"/>
    </row>
    <row r="726" spans="1:26" ht="14.25" customHeight="1" x14ac:dyDescent="0.25">
      <c r="A726" s="38"/>
      <c r="B726" s="38"/>
      <c r="C726" s="38"/>
      <c r="D726" s="38"/>
      <c r="E726" s="38"/>
      <c r="F726" s="38"/>
      <c r="G726" s="38"/>
      <c r="H726" s="38"/>
      <c r="I726" s="38"/>
      <c r="J726" s="38"/>
      <c r="K726" s="38"/>
      <c r="L726" s="38"/>
      <c r="M726" s="38"/>
      <c r="N726" s="38"/>
      <c r="O726" s="38"/>
      <c r="P726" s="38"/>
      <c r="Q726" s="38"/>
      <c r="R726" s="38"/>
      <c r="S726" s="38"/>
      <c r="T726" s="38"/>
      <c r="U726" s="38"/>
      <c r="V726" s="38"/>
      <c r="W726" s="38"/>
      <c r="X726" s="38"/>
      <c r="Y726" s="38"/>
      <c r="Z726" s="38"/>
    </row>
    <row r="727" spans="1:26" ht="14.25" customHeight="1" x14ac:dyDescent="0.25">
      <c r="A727" s="38"/>
      <c r="B727" s="38"/>
      <c r="C727" s="38"/>
      <c r="D727" s="38"/>
      <c r="E727" s="38"/>
      <c r="F727" s="38"/>
      <c r="G727" s="38"/>
      <c r="H727" s="38"/>
      <c r="I727" s="38"/>
      <c r="J727" s="38"/>
      <c r="K727" s="38"/>
      <c r="L727" s="38"/>
      <c r="M727" s="38"/>
      <c r="N727" s="38"/>
      <c r="O727" s="38"/>
      <c r="P727" s="38"/>
      <c r="Q727" s="38"/>
      <c r="R727" s="38"/>
      <c r="S727" s="38"/>
      <c r="T727" s="38"/>
      <c r="U727" s="38"/>
      <c r="V727" s="38"/>
      <c r="W727" s="38"/>
      <c r="X727" s="38"/>
      <c r="Y727" s="38"/>
      <c r="Z727" s="38"/>
    </row>
    <row r="728" spans="1:26" ht="14.25" customHeight="1" x14ac:dyDescent="0.25">
      <c r="A728" s="38"/>
      <c r="B728" s="38"/>
      <c r="C728" s="38"/>
      <c r="D728" s="38"/>
      <c r="E728" s="38"/>
      <c r="F728" s="38"/>
      <c r="G728" s="38"/>
      <c r="H728" s="38"/>
      <c r="I728" s="38"/>
      <c r="J728" s="38"/>
      <c r="K728" s="38"/>
      <c r="L728" s="38"/>
      <c r="M728" s="38"/>
      <c r="N728" s="38"/>
      <c r="O728" s="38"/>
      <c r="P728" s="38"/>
      <c r="Q728" s="38"/>
      <c r="R728" s="38"/>
      <c r="S728" s="38"/>
      <c r="T728" s="38"/>
      <c r="U728" s="38"/>
      <c r="V728" s="38"/>
      <c r="W728" s="38"/>
      <c r="X728" s="38"/>
      <c r="Y728" s="38"/>
      <c r="Z728" s="38"/>
    </row>
    <row r="729" spans="1:26" ht="14.25" customHeight="1" x14ac:dyDescent="0.25">
      <c r="A729" s="38"/>
      <c r="B729" s="38"/>
      <c r="C729" s="38"/>
      <c r="D729" s="38"/>
      <c r="E729" s="38"/>
      <c r="F729" s="38"/>
      <c r="G729" s="38"/>
      <c r="H729" s="38"/>
      <c r="I729" s="38"/>
      <c r="J729" s="38"/>
      <c r="K729" s="38"/>
      <c r="L729" s="38"/>
      <c r="M729" s="38"/>
      <c r="N729" s="38"/>
      <c r="O729" s="38"/>
      <c r="P729" s="38"/>
      <c r="Q729" s="38"/>
      <c r="R729" s="38"/>
      <c r="S729" s="38"/>
      <c r="T729" s="38"/>
      <c r="U729" s="38"/>
      <c r="V729" s="38"/>
      <c r="W729" s="38"/>
      <c r="X729" s="38"/>
      <c r="Y729" s="38"/>
      <c r="Z729" s="38"/>
    </row>
    <row r="730" spans="1:26" ht="14.25" customHeight="1" x14ac:dyDescent="0.25">
      <c r="A730" s="38"/>
      <c r="B730" s="38"/>
      <c r="C730" s="38"/>
      <c r="D730" s="38"/>
      <c r="E730" s="38"/>
      <c r="F730" s="38"/>
      <c r="G730" s="38"/>
      <c r="H730" s="38"/>
      <c r="I730" s="38"/>
      <c r="J730" s="38"/>
      <c r="K730" s="38"/>
      <c r="L730" s="38"/>
      <c r="M730" s="38"/>
      <c r="N730" s="38"/>
      <c r="O730" s="38"/>
      <c r="P730" s="38"/>
      <c r="Q730" s="38"/>
      <c r="R730" s="38"/>
      <c r="S730" s="38"/>
      <c r="T730" s="38"/>
      <c r="U730" s="38"/>
      <c r="V730" s="38"/>
      <c r="W730" s="38"/>
      <c r="X730" s="38"/>
      <c r="Y730" s="38"/>
      <c r="Z730" s="38"/>
    </row>
    <row r="731" spans="1:26" ht="14.25" customHeight="1" x14ac:dyDescent="0.25">
      <c r="A731" s="38"/>
      <c r="B731" s="38"/>
      <c r="C731" s="38"/>
      <c r="D731" s="38"/>
      <c r="E731" s="38"/>
      <c r="F731" s="38"/>
      <c r="G731" s="38"/>
      <c r="H731" s="38"/>
      <c r="I731" s="38"/>
      <c r="J731" s="38"/>
      <c r="K731" s="38"/>
      <c r="L731" s="38"/>
      <c r="M731" s="38"/>
      <c r="N731" s="38"/>
      <c r="O731" s="38"/>
      <c r="P731" s="38"/>
      <c r="Q731" s="38"/>
      <c r="R731" s="38"/>
      <c r="S731" s="38"/>
      <c r="T731" s="38"/>
      <c r="U731" s="38"/>
      <c r="V731" s="38"/>
      <c r="W731" s="38"/>
      <c r="X731" s="38"/>
      <c r="Y731" s="38"/>
      <c r="Z731" s="38"/>
    </row>
    <row r="732" spans="1:26" ht="14.25" customHeight="1" x14ac:dyDescent="0.25">
      <c r="A732" s="38"/>
      <c r="B732" s="38"/>
      <c r="C732" s="38"/>
      <c r="D732" s="38"/>
      <c r="E732" s="38"/>
      <c r="F732" s="38"/>
      <c r="G732" s="38"/>
      <c r="H732" s="38"/>
      <c r="I732" s="38"/>
      <c r="J732" s="38"/>
      <c r="K732" s="38"/>
      <c r="L732" s="38"/>
      <c r="M732" s="38"/>
      <c r="N732" s="38"/>
      <c r="O732" s="38"/>
      <c r="P732" s="38"/>
      <c r="Q732" s="38"/>
      <c r="R732" s="38"/>
      <c r="S732" s="38"/>
      <c r="T732" s="38"/>
      <c r="U732" s="38"/>
      <c r="V732" s="38"/>
      <c r="W732" s="38"/>
      <c r="X732" s="38"/>
      <c r="Y732" s="38"/>
      <c r="Z732" s="38"/>
    </row>
    <row r="733" spans="1:26" ht="14.25" customHeight="1" x14ac:dyDescent="0.25">
      <c r="A733" s="38"/>
      <c r="B733" s="38"/>
      <c r="C733" s="38"/>
      <c r="D733" s="38"/>
      <c r="E733" s="38"/>
      <c r="F733" s="38"/>
      <c r="G733" s="38"/>
      <c r="H733" s="38"/>
      <c r="I733" s="38"/>
      <c r="J733" s="38"/>
      <c r="K733" s="38"/>
      <c r="L733" s="38"/>
      <c r="M733" s="38"/>
      <c r="N733" s="38"/>
      <c r="O733" s="38"/>
      <c r="P733" s="38"/>
      <c r="Q733" s="38"/>
      <c r="R733" s="38"/>
      <c r="S733" s="38"/>
      <c r="T733" s="38"/>
      <c r="U733" s="38"/>
      <c r="V733" s="38"/>
      <c r="W733" s="38"/>
      <c r="X733" s="38"/>
      <c r="Y733" s="38"/>
      <c r="Z733" s="38"/>
    </row>
    <row r="734" spans="1:26" ht="14.25" customHeight="1" x14ac:dyDescent="0.25">
      <c r="A734" s="38"/>
      <c r="B734" s="38"/>
      <c r="C734" s="38"/>
      <c r="D734" s="38"/>
      <c r="E734" s="38"/>
      <c r="F734" s="38"/>
      <c r="G734" s="38"/>
      <c r="H734" s="38"/>
      <c r="I734" s="38"/>
      <c r="J734" s="38"/>
      <c r="K734" s="38"/>
      <c r="L734" s="38"/>
      <c r="M734" s="38"/>
      <c r="N734" s="38"/>
      <c r="O734" s="38"/>
      <c r="P734" s="38"/>
      <c r="Q734" s="38"/>
      <c r="R734" s="38"/>
      <c r="S734" s="38"/>
      <c r="T734" s="38"/>
      <c r="U734" s="38"/>
      <c r="V734" s="38"/>
      <c r="W734" s="38"/>
      <c r="X734" s="38"/>
      <c r="Y734" s="38"/>
      <c r="Z734" s="38"/>
    </row>
    <row r="735" spans="1:26" ht="14.25" customHeight="1" x14ac:dyDescent="0.25">
      <c r="A735" s="38"/>
      <c r="B735" s="38"/>
      <c r="C735" s="38"/>
      <c r="D735" s="38"/>
      <c r="E735" s="38"/>
      <c r="F735" s="38"/>
      <c r="G735" s="38"/>
      <c r="H735" s="38"/>
      <c r="I735" s="38"/>
      <c r="J735" s="38"/>
      <c r="K735" s="38"/>
      <c r="L735" s="38"/>
      <c r="M735" s="38"/>
      <c r="N735" s="38"/>
      <c r="O735" s="38"/>
      <c r="P735" s="38"/>
      <c r="Q735" s="38"/>
      <c r="R735" s="38"/>
      <c r="S735" s="38"/>
      <c r="T735" s="38"/>
      <c r="U735" s="38"/>
      <c r="V735" s="38"/>
      <c r="W735" s="38"/>
      <c r="X735" s="38"/>
      <c r="Y735" s="38"/>
      <c r="Z735" s="38"/>
    </row>
    <row r="736" spans="1:26" ht="14.25" customHeight="1" x14ac:dyDescent="0.25">
      <c r="A736" s="38"/>
      <c r="B736" s="38"/>
      <c r="C736" s="38"/>
      <c r="D736" s="38"/>
      <c r="E736" s="38"/>
      <c r="F736" s="38"/>
      <c r="G736" s="38"/>
      <c r="H736" s="38"/>
      <c r="I736" s="38"/>
      <c r="J736" s="38"/>
      <c r="K736" s="38"/>
      <c r="L736" s="38"/>
      <c r="M736" s="38"/>
      <c r="N736" s="38"/>
      <c r="O736" s="38"/>
      <c r="P736" s="38"/>
      <c r="Q736" s="38"/>
      <c r="R736" s="38"/>
      <c r="S736" s="38"/>
      <c r="T736" s="38"/>
      <c r="U736" s="38"/>
      <c r="V736" s="38"/>
      <c r="W736" s="38"/>
      <c r="X736" s="38"/>
      <c r="Y736" s="38"/>
      <c r="Z736" s="38"/>
    </row>
    <row r="737" spans="1:26" ht="14.25" customHeight="1" x14ac:dyDescent="0.25">
      <c r="A737" s="38"/>
      <c r="B737" s="38"/>
      <c r="C737" s="38"/>
      <c r="D737" s="38"/>
      <c r="E737" s="38"/>
      <c r="F737" s="38"/>
      <c r="G737" s="38"/>
      <c r="H737" s="38"/>
      <c r="I737" s="38"/>
      <c r="J737" s="38"/>
      <c r="K737" s="38"/>
      <c r="L737" s="38"/>
      <c r="M737" s="38"/>
      <c r="N737" s="38"/>
      <c r="O737" s="38"/>
      <c r="P737" s="38"/>
      <c r="Q737" s="38"/>
      <c r="R737" s="38"/>
      <c r="S737" s="38"/>
      <c r="T737" s="38"/>
      <c r="U737" s="38"/>
      <c r="V737" s="38"/>
      <c r="W737" s="38"/>
      <c r="X737" s="38"/>
      <c r="Y737" s="38"/>
      <c r="Z737" s="38"/>
    </row>
    <row r="738" spans="1:26" ht="14.25" customHeight="1" x14ac:dyDescent="0.25">
      <c r="A738" s="38"/>
      <c r="B738" s="38"/>
      <c r="C738" s="38"/>
      <c r="D738" s="38"/>
      <c r="E738" s="38"/>
      <c r="F738" s="38"/>
      <c r="G738" s="38"/>
      <c r="H738" s="38"/>
      <c r="I738" s="38"/>
      <c r="J738" s="38"/>
      <c r="K738" s="38"/>
      <c r="L738" s="38"/>
      <c r="M738" s="38"/>
      <c r="N738" s="38"/>
      <c r="O738" s="38"/>
      <c r="P738" s="38"/>
      <c r="Q738" s="38"/>
      <c r="R738" s="38"/>
      <c r="S738" s="38"/>
      <c r="T738" s="38"/>
      <c r="U738" s="38"/>
      <c r="V738" s="38"/>
      <c r="W738" s="38"/>
      <c r="X738" s="38"/>
      <c r="Y738" s="38"/>
      <c r="Z738" s="38"/>
    </row>
    <row r="739" spans="1:26" ht="14.25" customHeight="1" x14ac:dyDescent="0.25">
      <c r="A739" s="38"/>
      <c r="B739" s="38"/>
      <c r="C739" s="38"/>
      <c r="D739" s="38"/>
      <c r="E739" s="38"/>
      <c r="F739" s="38"/>
      <c r="G739" s="38"/>
      <c r="H739" s="38"/>
      <c r="I739" s="38"/>
      <c r="J739" s="38"/>
      <c r="K739" s="38"/>
      <c r="L739" s="38"/>
      <c r="M739" s="38"/>
      <c r="N739" s="38"/>
      <c r="O739" s="38"/>
      <c r="P739" s="38"/>
      <c r="Q739" s="38"/>
      <c r="R739" s="38"/>
      <c r="S739" s="38"/>
      <c r="T739" s="38"/>
      <c r="U739" s="38"/>
      <c r="V739" s="38"/>
      <c r="W739" s="38"/>
      <c r="X739" s="38"/>
      <c r="Y739" s="38"/>
      <c r="Z739" s="38"/>
    </row>
    <row r="740" spans="1:26" ht="14.25" customHeight="1" x14ac:dyDescent="0.25">
      <c r="A740" s="38"/>
      <c r="B740" s="38"/>
      <c r="C740" s="38"/>
      <c r="D740" s="38"/>
      <c r="E740" s="38"/>
      <c r="F740" s="38"/>
      <c r="G740" s="38"/>
      <c r="H740" s="38"/>
      <c r="I740" s="38"/>
      <c r="J740" s="38"/>
      <c r="K740" s="38"/>
      <c r="L740" s="38"/>
      <c r="M740" s="38"/>
      <c r="N740" s="38"/>
      <c r="O740" s="38"/>
      <c r="P740" s="38"/>
      <c r="Q740" s="38"/>
      <c r="R740" s="38"/>
      <c r="S740" s="38"/>
      <c r="T740" s="38"/>
      <c r="U740" s="38"/>
      <c r="V740" s="38"/>
      <c r="W740" s="38"/>
      <c r="X740" s="38"/>
      <c r="Y740" s="38"/>
      <c r="Z740" s="38"/>
    </row>
    <row r="741" spans="1:26" ht="14.25" customHeight="1" x14ac:dyDescent="0.25">
      <c r="A741" s="38"/>
      <c r="B741" s="38"/>
      <c r="C741" s="38"/>
      <c r="D741" s="38"/>
      <c r="E741" s="38"/>
      <c r="F741" s="38"/>
      <c r="G741" s="38"/>
      <c r="H741" s="38"/>
      <c r="I741" s="38"/>
      <c r="J741" s="38"/>
      <c r="K741" s="38"/>
      <c r="L741" s="38"/>
      <c r="M741" s="38"/>
      <c r="N741" s="38"/>
      <c r="O741" s="38"/>
      <c r="P741" s="38"/>
      <c r="Q741" s="38"/>
      <c r="R741" s="38"/>
      <c r="S741" s="38"/>
      <c r="T741" s="38"/>
      <c r="U741" s="38"/>
      <c r="V741" s="38"/>
      <c r="W741" s="38"/>
      <c r="X741" s="38"/>
      <c r="Y741" s="38"/>
      <c r="Z741" s="38"/>
    </row>
    <row r="742" spans="1:26" ht="14.25" customHeight="1" x14ac:dyDescent="0.25">
      <c r="A742" s="38"/>
      <c r="B742" s="38"/>
      <c r="C742" s="38"/>
      <c r="D742" s="38"/>
      <c r="E742" s="38"/>
      <c r="F742" s="38"/>
      <c r="G742" s="38"/>
      <c r="H742" s="38"/>
      <c r="I742" s="38"/>
      <c r="J742" s="38"/>
      <c r="K742" s="38"/>
      <c r="L742" s="38"/>
      <c r="M742" s="38"/>
      <c r="N742" s="38"/>
      <c r="O742" s="38"/>
      <c r="P742" s="38"/>
      <c r="Q742" s="38"/>
      <c r="R742" s="38"/>
      <c r="S742" s="38"/>
      <c r="T742" s="38"/>
      <c r="U742" s="38"/>
      <c r="V742" s="38"/>
      <c r="W742" s="38"/>
      <c r="X742" s="38"/>
      <c r="Y742" s="38"/>
      <c r="Z742" s="38"/>
    </row>
    <row r="743" spans="1:26" ht="14.25" customHeight="1" x14ac:dyDescent="0.25">
      <c r="A743" s="38"/>
      <c r="B743" s="38"/>
      <c r="C743" s="38"/>
      <c r="D743" s="38"/>
      <c r="E743" s="38"/>
      <c r="F743" s="38"/>
      <c r="G743" s="38"/>
      <c r="H743" s="38"/>
      <c r="I743" s="38"/>
      <c r="J743" s="38"/>
      <c r="K743" s="38"/>
      <c r="L743" s="38"/>
      <c r="M743" s="38"/>
      <c r="N743" s="38"/>
      <c r="O743" s="38"/>
      <c r="P743" s="38"/>
      <c r="Q743" s="38"/>
      <c r="R743" s="38"/>
      <c r="S743" s="38"/>
      <c r="T743" s="38"/>
      <c r="U743" s="38"/>
      <c r="V743" s="38"/>
      <c r="W743" s="38"/>
      <c r="X743" s="38"/>
      <c r="Y743" s="38"/>
      <c r="Z743" s="38"/>
    </row>
    <row r="744" spans="1:26" ht="14.25" customHeight="1" x14ac:dyDescent="0.25">
      <c r="A744" s="38"/>
      <c r="B744" s="38"/>
      <c r="C744" s="38"/>
      <c r="D744" s="38"/>
      <c r="E744" s="38"/>
      <c r="F744" s="38"/>
      <c r="G744" s="38"/>
      <c r="H744" s="38"/>
      <c r="I744" s="38"/>
      <c r="J744" s="38"/>
      <c r="K744" s="38"/>
      <c r="L744" s="38"/>
      <c r="M744" s="38"/>
      <c r="N744" s="38"/>
      <c r="O744" s="38"/>
      <c r="P744" s="38"/>
      <c r="Q744" s="38"/>
      <c r="R744" s="38"/>
      <c r="S744" s="38"/>
      <c r="T744" s="38"/>
      <c r="U744" s="38"/>
      <c r="V744" s="38"/>
      <c r="W744" s="38"/>
      <c r="X744" s="38"/>
      <c r="Y744" s="38"/>
      <c r="Z744" s="38"/>
    </row>
    <row r="745" spans="1:26" ht="14.25" customHeight="1" x14ac:dyDescent="0.25">
      <c r="A745" s="38"/>
      <c r="B745" s="38"/>
      <c r="C745" s="38"/>
      <c r="D745" s="38"/>
      <c r="E745" s="38"/>
      <c r="F745" s="38"/>
      <c r="G745" s="38"/>
      <c r="H745" s="38"/>
      <c r="I745" s="38"/>
      <c r="J745" s="38"/>
      <c r="K745" s="38"/>
      <c r="L745" s="38"/>
      <c r="M745" s="38"/>
      <c r="N745" s="38"/>
      <c r="O745" s="38"/>
      <c r="P745" s="38"/>
      <c r="Q745" s="38"/>
      <c r="R745" s="38"/>
      <c r="S745" s="38"/>
      <c r="T745" s="38"/>
      <c r="U745" s="38"/>
      <c r="V745" s="38"/>
      <c r="W745" s="38"/>
      <c r="X745" s="38"/>
      <c r="Y745" s="38"/>
      <c r="Z745" s="38"/>
    </row>
    <row r="746" spans="1:26" ht="14.25" customHeight="1" x14ac:dyDescent="0.25">
      <c r="A746" s="38"/>
      <c r="B746" s="38"/>
      <c r="C746" s="38"/>
      <c r="D746" s="38"/>
      <c r="E746" s="38"/>
      <c r="F746" s="38"/>
      <c r="G746" s="38"/>
      <c r="H746" s="38"/>
      <c r="I746" s="38"/>
      <c r="J746" s="38"/>
      <c r="K746" s="38"/>
      <c r="L746" s="38"/>
      <c r="M746" s="38"/>
      <c r="N746" s="38"/>
      <c r="O746" s="38"/>
      <c r="P746" s="38"/>
      <c r="Q746" s="38"/>
      <c r="R746" s="38"/>
      <c r="S746" s="38"/>
      <c r="T746" s="38"/>
      <c r="U746" s="38"/>
      <c r="V746" s="38"/>
      <c r="W746" s="38"/>
      <c r="X746" s="38"/>
      <c r="Y746" s="38"/>
      <c r="Z746" s="38"/>
    </row>
    <row r="747" spans="1:26" ht="14.25" customHeight="1" x14ac:dyDescent="0.25">
      <c r="A747" s="38"/>
      <c r="B747" s="38"/>
      <c r="C747" s="38"/>
      <c r="D747" s="38"/>
      <c r="E747" s="38"/>
      <c r="F747" s="38"/>
      <c r="G747" s="38"/>
      <c r="H747" s="38"/>
      <c r="I747" s="38"/>
      <c r="J747" s="38"/>
      <c r="K747" s="38"/>
      <c r="L747" s="38"/>
      <c r="M747" s="38"/>
      <c r="N747" s="38"/>
      <c r="O747" s="38"/>
      <c r="P747" s="38"/>
      <c r="Q747" s="38"/>
      <c r="R747" s="38"/>
      <c r="S747" s="38"/>
      <c r="T747" s="38"/>
      <c r="U747" s="38"/>
      <c r="V747" s="38"/>
      <c r="W747" s="38"/>
      <c r="X747" s="38"/>
      <c r="Y747" s="38"/>
      <c r="Z747" s="38"/>
    </row>
    <row r="748" spans="1:26" ht="14.25" customHeight="1" x14ac:dyDescent="0.25">
      <c r="A748" s="38"/>
      <c r="B748" s="38"/>
      <c r="C748" s="38"/>
      <c r="D748" s="38"/>
      <c r="E748" s="38"/>
      <c r="F748" s="38"/>
      <c r="G748" s="38"/>
      <c r="H748" s="38"/>
      <c r="I748" s="38"/>
      <c r="J748" s="38"/>
      <c r="K748" s="38"/>
      <c r="L748" s="38"/>
      <c r="M748" s="38"/>
      <c r="N748" s="38"/>
      <c r="O748" s="38"/>
      <c r="P748" s="38"/>
      <c r="Q748" s="38"/>
      <c r="R748" s="38"/>
      <c r="S748" s="38"/>
      <c r="T748" s="38"/>
      <c r="U748" s="38"/>
      <c r="V748" s="38"/>
      <c r="W748" s="38"/>
      <c r="X748" s="38"/>
      <c r="Y748" s="38"/>
      <c r="Z748" s="38"/>
    </row>
    <row r="749" spans="1:26" ht="14.25" customHeight="1" x14ac:dyDescent="0.25">
      <c r="A749" s="38"/>
      <c r="B749" s="38"/>
      <c r="C749" s="38"/>
      <c r="D749" s="38"/>
      <c r="E749" s="38"/>
      <c r="F749" s="38"/>
      <c r="G749" s="38"/>
      <c r="H749" s="38"/>
      <c r="I749" s="38"/>
      <c r="J749" s="38"/>
      <c r="K749" s="38"/>
      <c r="L749" s="38"/>
      <c r="M749" s="38"/>
      <c r="N749" s="38"/>
      <c r="O749" s="38"/>
      <c r="P749" s="38"/>
      <c r="Q749" s="38"/>
      <c r="R749" s="38"/>
      <c r="S749" s="38"/>
      <c r="T749" s="38"/>
      <c r="U749" s="38"/>
      <c r="V749" s="38"/>
      <c r="W749" s="38"/>
      <c r="X749" s="38"/>
      <c r="Y749" s="38"/>
      <c r="Z749" s="38"/>
    </row>
    <row r="750" spans="1:26" ht="14.25" customHeight="1" x14ac:dyDescent="0.25">
      <c r="A750" s="38"/>
      <c r="B750" s="38"/>
      <c r="C750" s="38"/>
      <c r="D750" s="38"/>
      <c r="E750" s="38"/>
      <c r="F750" s="38"/>
      <c r="G750" s="38"/>
      <c r="H750" s="38"/>
      <c r="I750" s="38"/>
      <c r="J750" s="38"/>
      <c r="K750" s="38"/>
      <c r="L750" s="38"/>
      <c r="M750" s="38"/>
      <c r="N750" s="38"/>
      <c r="O750" s="38"/>
      <c r="P750" s="38"/>
      <c r="Q750" s="38"/>
      <c r="R750" s="38"/>
      <c r="S750" s="38"/>
      <c r="T750" s="38"/>
      <c r="U750" s="38"/>
      <c r="V750" s="38"/>
      <c r="W750" s="38"/>
      <c r="X750" s="38"/>
      <c r="Y750" s="38"/>
      <c r="Z750" s="38"/>
    </row>
    <row r="751" spans="1:26" ht="14.25" customHeight="1" x14ac:dyDescent="0.25">
      <c r="A751" s="38"/>
      <c r="B751" s="38"/>
      <c r="C751" s="38"/>
      <c r="D751" s="38"/>
      <c r="E751" s="38"/>
      <c r="F751" s="38"/>
      <c r="G751" s="38"/>
      <c r="H751" s="38"/>
      <c r="I751" s="38"/>
      <c r="J751" s="38"/>
      <c r="K751" s="38"/>
      <c r="L751" s="38"/>
      <c r="M751" s="38"/>
      <c r="N751" s="38"/>
      <c r="O751" s="38"/>
      <c r="P751" s="38"/>
      <c r="Q751" s="38"/>
      <c r="R751" s="38"/>
      <c r="S751" s="38"/>
      <c r="T751" s="38"/>
      <c r="U751" s="38"/>
      <c r="V751" s="38"/>
      <c r="W751" s="38"/>
      <c r="X751" s="38"/>
      <c r="Y751" s="38"/>
      <c r="Z751" s="38"/>
    </row>
    <row r="752" spans="1:26" ht="14.25" customHeight="1" x14ac:dyDescent="0.25">
      <c r="A752" s="38"/>
      <c r="B752" s="38"/>
      <c r="C752" s="38"/>
      <c r="D752" s="38"/>
      <c r="E752" s="38"/>
      <c r="F752" s="38"/>
      <c r="G752" s="38"/>
      <c r="H752" s="38"/>
      <c r="I752" s="38"/>
      <c r="J752" s="38"/>
      <c r="K752" s="38"/>
      <c r="L752" s="38"/>
      <c r="M752" s="38"/>
      <c r="N752" s="38"/>
      <c r="O752" s="38"/>
      <c r="P752" s="38"/>
      <c r="Q752" s="38"/>
      <c r="R752" s="38"/>
      <c r="S752" s="38"/>
      <c r="T752" s="38"/>
      <c r="U752" s="38"/>
      <c r="V752" s="38"/>
      <c r="W752" s="38"/>
      <c r="X752" s="38"/>
      <c r="Y752" s="38"/>
      <c r="Z752" s="38"/>
    </row>
    <row r="753" spans="1:26" ht="14.25" customHeight="1" x14ac:dyDescent="0.25">
      <c r="A753" s="38"/>
      <c r="B753" s="38"/>
      <c r="C753" s="38"/>
      <c r="D753" s="38"/>
      <c r="E753" s="38"/>
      <c r="F753" s="38"/>
      <c r="G753" s="38"/>
      <c r="H753" s="38"/>
      <c r="I753" s="38"/>
      <c r="J753" s="38"/>
      <c r="K753" s="38"/>
      <c r="L753" s="38"/>
      <c r="M753" s="38"/>
      <c r="N753" s="38"/>
      <c r="O753" s="38"/>
      <c r="P753" s="38"/>
      <c r="Q753" s="38"/>
      <c r="R753" s="38"/>
      <c r="S753" s="38"/>
      <c r="T753" s="38"/>
      <c r="U753" s="38"/>
      <c r="V753" s="38"/>
      <c r="W753" s="38"/>
      <c r="X753" s="38"/>
      <c r="Y753" s="38"/>
      <c r="Z753" s="38"/>
    </row>
    <row r="754" spans="1:26" ht="14.25" customHeight="1" x14ac:dyDescent="0.25">
      <c r="A754" s="38"/>
      <c r="B754" s="38"/>
      <c r="C754" s="38"/>
      <c r="D754" s="38"/>
      <c r="E754" s="38"/>
      <c r="F754" s="38"/>
      <c r="G754" s="38"/>
      <c r="H754" s="38"/>
      <c r="I754" s="38"/>
      <c r="J754" s="38"/>
      <c r="K754" s="38"/>
      <c r="L754" s="38"/>
      <c r="M754" s="38"/>
      <c r="N754" s="38"/>
      <c r="O754" s="38"/>
      <c r="P754" s="38"/>
      <c r="Q754" s="38"/>
      <c r="R754" s="38"/>
      <c r="S754" s="38"/>
      <c r="T754" s="38"/>
      <c r="U754" s="38"/>
      <c r="V754" s="38"/>
      <c r="W754" s="38"/>
      <c r="X754" s="38"/>
      <c r="Y754" s="38"/>
      <c r="Z754" s="38"/>
    </row>
    <row r="755" spans="1:26" ht="14.25" customHeight="1" x14ac:dyDescent="0.25">
      <c r="A755" s="38"/>
      <c r="B755" s="38"/>
      <c r="C755" s="38"/>
      <c r="D755" s="38"/>
      <c r="E755" s="38"/>
      <c r="F755" s="38"/>
      <c r="G755" s="38"/>
      <c r="H755" s="38"/>
      <c r="I755" s="38"/>
      <c r="J755" s="38"/>
      <c r="K755" s="38"/>
      <c r="L755" s="38"/>
      <c r="M755" s="38"/>
      <c r="N755" s="38"/>
      <c r="O755" s="38"/>
      <c r="P755" s="38"/>
      <c r="Q755" s="38"/>
      <c r="R755" s="38"/>
      <c r="S755" s="38"/>
      <c r="T755" s="38"/>
      <c r="U755" s="38"/>
      <c r="V755" s="38"/>
      <c r="W755" s="38"/>
      <c r="X755" s="38"/>
      <c r="Y755" s="38"/>
      <c r="Z755" s="38"/>
    </row>
    <row r="756" spans="1:26" ht="14.25" customHeight="1" x14ac:dyDescent="0.25">
      <c r="A756" s="38"/>
      <c r="B756" s="38"/>
      <c r="C756" s="38"/>
      <c r="D756" s="38"/>
      <c r="E756" s="38"/>
      <c r="F756" s="38"/>
      <c r="G756" s="38"/>
      <c r="H756" s="38"/>
      <c r="I756" s="38"/>
      <c r="J756" s="38"/>
      <c r="K756" s="38"/>
      <c r="L756" s="38"/>
      <c r="M756" s="38"/>
      <c r="N756" s="38"/>
      <c r="O756" s="38"/>
      <c r="P756" s="38"/>
      <c r="Q756" s="38"/>
      <c r="R756" s="38"/>
      <c r="S756" s="38"/>
      <c r="T756" s="38"/>
      <c r="U756" s="38"/>
      <c r="V756" s="38"/>
      <c r="W756" s="38"/>
      <c r="X756" s="38"/>
      <c r="Y756" s="38"/>
      <c r="Z756" s="38"/>
    </row>
    <row r="757" spans="1:26" ht="14.25" customHeight="1" x14ac:dyDescent="0.25">
      <c r="A757" s="38"/>
      <c r="B757" s="38"/>
      <c r="C757" s="38"/>
      <c r="D757" s="38"/>
      <c r="E757" s="38"/>
      <c r="F757" s="38"/>
      <c r="G757" s="38"/>
      <c r="H757" s="38"/>
      <c r="I757" s="38"/>
      <c r="J757" s="38"/>
      <c r="K757" s="38"/>
      <c r="L757" s="38"/>
      <c r="M757" s="38"/>
      <c r="N757" s="38"/>
      <c r="O757" s="38"/>
      <c r="P757" s="38"/>
      <c r="Q757" s="38"/>
      <c r="R757" s="38"/>
      <c r="S757" s="38"/>
      <c r="T757" s="38"/>
      <c r="U757" s="38"/>
      <c r="V757" s="38"/>
      <c r="W757" s="38"/>
      <c r="X757" s="38"/>
      <c r="Y757" s="38"/>
      <c r="Z757" s="38"/>
    </row>
    <row r="758" spans="1:26" ht="14.25" customHeight="1" x14ac:dyDescent="0.25">
      <c r="A758" s="38"/>
      <c r="B758" s="38"/>
      <c r="C758" s="38"/>
      <c r="D758" s="38"/>
      <c r="E758" s="38"/>
      <c r="F758" s="38"/>
      <c r="G758" s="38"/>
      <c r="H758" s="38"/>
      <c r="I758" s="38"/>
      <c r="J758" s="38"/>
      <c r="K758" s="38"/>
      <c r="L758" s="38"/>
      <c r="M758" s="38"/>
      <c r="N758" s="38"/>
      <c r="O758" s="38"/>
      <c r="P758" s="38"/>
      <c r="Q758" s="38"/>
      <c r="R758" s="38"/>
      <c r="S758" s="38"/>
      <c r="T758" s="38"/>
      <c r="U758" s="38"/>
      <c r="V758" s="38"/>
      <c r="W758" s="38"/>
      <c r="X758" s="38"/>
      <c r="Y758" s="38"/>
      <c r="Z758" s="38"/>
    </row>
    <row r="759" spans="1:26" ht="14.25" customHeight="1" x14ac:dyDescent="0.25">
      <c r="A759" s="38"/>
      <c r="B759" s="38"/>
      <c r="C759" s="38"/>
      <c r="D759" s="38"/>
      <c r="E759" s="38"/>
      <c r="F759" s="38"/>
      <c r="G759" s="38"/>
      <c r="H759" s="38"/>
      <c r="I759" s="38"/>
      <c r="J759" s="38"/>
      <c r="K759" s="38"/>
      <c r="L759" s="38"/>
      <c r="M759" s="38"/>
      <c r="N759" s="38"/>
      <c r="O759" s="38"/>
      <c r="P759" s="38"/>
      <c r="Q759" s="38"/>
      <c r="R759" s="38"/>
      <c r="S759" s="38"/>
      <c r="T759" s="38"/>
      <c r="U759" s="38"/>
      <c r="V759" s="38"/>
      <c r="W759" s="38"/>
      <c r="X759" s="38"/>
      <c r="Y759" s="38"/>
      <c r="Z759" s="38"/>
    </row>
    <row r="760" spans="1:26" ht="14.25" customHeight="1" x14ac:dyDescent="0.25">
      <c r="A760" s="38"/>
      <c r="B760" s="38"/>
      <c r="C760" s="38"/>
      <c r="D760" s="38"/>
      <c r="E760" s="38"/>
      <c r="F760" s="38"/>
      <c r="G760" s="38"/>
      <c r="H760" s="38"/>
      <c r="I760" s="38"/>
      <c r="J760" s="38"/>
      <c r="K760" s="38"/>
      <c r="L760" s="38"/>
      <c r="M760" s="38"/>
      <c r="N760" s="38"/>
      <c r="O760" s="38"/>
      <c r="P760" s="38"/>
      <c r="Q760" s="38"/>
      <c r="R760" s="38"/>
      <c r="S760" s="38"/>
      <c r="T760" s="38"/>
      <c r="U760" s="38"/>
      <c r="V760" s="38"/>
      <c r="W760" s="38"/>
      <c r="X760" s="38"/>
      <c r="Y760" s="38"/>
      <c r="Z760" s="38"/>
    </row>
    <row r="761" spans="1:26" ht="14.25" customHeight="1" x14ac:dyDescent="0.25">
      <c r="A761" s="38"/>
      <c r="B761" s="38"/>
      <c r="C761" s="38"/>
      <c r="D761" s="38"/>
      <c r="E761" s="38"/>
      <c r="F761" s="38"/>
      <c r="G761" s="38"/>
      <c r="H761" s="38"/>
      <c r="I761" s="38"/>
      <c r="J761" s="38"/>
      <c r="K761" s="38"/>
      <c r="L761" s="38"/>
      <c r="M761" s="38"/>
      <c r="N761" s="38"/>
      <c r="O761" s="38"/>
      <c r="P761" s="38"/>
      <c r="Q761" s="38"/>
      <c r="R761" s="38"/>
      <c r="S761" s="38"/>
      <c r="T761" s="38"/>
      <c r="U761" s="38"/>
      <c r="V761" s="38"/>
      <c r="W761" s="38"/>
      <c r="X761" s="38"/>
      <c r="Y761" s="38"/>
      <c r="Z761" s="38"/>
    </row>
    <row r="762" spans="1:26" ht="14.25" customHeight="1" x14ac:dyDescent="0.25">
      <c r="A762" s="38"/>
      <c r="B762" s="38"/>
      <c r="C762" s="38"/>
      <c r="D762" s="38"/>
      <c r="E762" s="38"/>
      <c r="F762" s="38"/>
      <c r="G762" s="38"/>
      <c r="H762" s="38"/>
      <c r="I762" s="38"/>
      <c r="J762" s="38"/>
      <c r="K762" s="38"/>
      <c r="L762" s="38"/>
      <c r="M762" s="38"/>
      <c r="N762" s="38"/>
      <c r="O762" s="38"/>
      <c r="P762" s="38"/>
      <c r="Q762" s="38"/>
      <c r="R762" s="38"/>
      <c r="S762" s="38"/>
      <c r="T762" s="38"/>
      <c r="U762" s="38"/>
      <c r="V762" s="38"/>
      <c r="W762" s="38"/>
      <c r="X762" s="38"/>
      <c r="Y762" s="38"/>
      <c r="Z762" s="38"/>
    </row>
    <row r="763" spans="1:26" ht="14.25" customHeight="1" x14ac:dyDescent="0.25">
      <c r="A763" s="38"/>
      <c r="B763" s="38"/>
      <c r="C763" s="38"/>
      <c r="D763" s="38"/>
      <c r="E763" s="38"/>
      <c r="F763" s="38"/>
      <c r="G763" s="38"/>
      <c r="H763" s="38"/>
      <c r="I763" s="38"/>
      <c r="J763" s="38"/>
      <c r="K763" s="38"/>
      <c r="L763" s="38"/>
      <c r="M763" s="38"/>
      <c r="N763" s="38"/>
      <c r="O763" s="38"/>
      <c r="P763" s="38"/>
      <c r="Q763" s="38"/>
      <c r="R763" s="38"/>
      <c r="S763" s="38"/>
      <c r="T763" s="38"/>
      <c r="U763" s="38"/>
      <c r="V763" s="38"/>
      <c r="W763" s="38"/>
      <c r="X763" s="38"/>
      <c r="Y763" s="38"/>
      <c r="Z763" s="38"/>
    </row>
    <row r="764" spans="1:26" ht="14.25" customHeight="1" x14ac:dyDescent="0.25">
      <c r="A764" s="38"/>
      <c r="B764" s="38"/>
      <c r="C764" s="38"/>
      <c r="D764" s="38"/>
      <c r="E764" s="38"/>
      <c r="F764" s="38"/>
      <c r="G764" s="38"/>
      <c r="H764" s="38"/>
      <c r="I764" s="38"/>
      <c r="J764" s="38"/>
      <c r="K764" s="38"/>
      <c r="L764" s="38"/>
      <c r="M764" s="38"/>
      <c r="N764" s="38"/>
      <c r="O764" s="38"/>
      <c r="P764" s="38"/>
      <c r="Q764" s="38"/>
      <c r="R764" s="38"/>
      <c r="S764" s="38"/>
      <c r="T764" s="38"/>
      <c r="U764" s="38"/>
      <c r="V764" s="38"/>
      <c r="W764" s="38"/>
      <c r="X764" s="38"/>
      <c r="Y764" s="38"/>
      <c r="Z764" s="38"/>
    </row>
    <row r="765" spans="1:26" ht="14.25" customHeight="1" x14ac:dyDescent="0.25">
      <c r="A765" s="38"/>
      <c r="B765" s="38"/>
      <c r="C765" s="38"/>
      <c r="D765" s="38"/>
      <c r="E765" s="38"/>
      <c r="F765" s="38"/>
      <c r="G765" s="38"/>
      <c r="H765" s="38"/>
      <c r="I765" s="38"/>
      <c r="J765" s="38"/>
      <c r="K765" s="38"/>
      <c r="L765" s="38"/>
      <c r="M765" s="38"/>
      <c r="N765" s="38"/>
      <c r="O765" s="38"/>
      <c r="P765" s="38"/>
      <c r="Q765" s="38"/>
      <c r="R765" s="38"/>
      <c r="S765" s="38"/>
      <c r="T765" s="38"/>
      <c r="U765" s="38"/>
      <c r="V765" s="38"/>
      <c r="W765" s="38"/>
      <c r="X765" s="38"/>
      <c r="Y765" s="38"/>
      <c r="Z765" s="38"/>
    </row>
    <row r="766" spans="1:26" ht="14.25" customHeight="1" x14ac:dyDescent="0.25">
      <c r="A766" s="38"/>
      <c r="B766" s="38"/>
      <c r="C766" s="38"/>
      <c r="D766" s="38"/>
      <c r="E766" s="38"/>
      <c r="F766" s="38"/>
      <c r="G766" s="38"/>
      <c r="H766" s="38"/>
      <c r="I766" s="38"/>
      <c r="J766" s="38"/>
      <c r="K766" s="38"/>
      <c r="L766" s="38"/>
      <c r="M766" s="38"/>
      <c r="N766" s="38"/>
      <c r="O766" s="38"/>
      <c r="P766" s="38"/>
      <c r="Q766" s="38"/>
      <c r="R766" s="38"/>
      <c r="S766" s="38"/>
      <c r="T766" s="38"/>
      <c r="U766" s="38"/>
      <c r="V766" s="38"/>
      <c r="W766" s="38"/>
      <c r="X766" s="38"/>
      <c r="Y766" s="38"/>
      <c r="Z766" s="38"/>
    </row>
    <row r="767" spans="1:26" ht="14.25" customHeight="1" x14ac:dyDescent="0.25">
      <c r="A767" s="38"/>
      <c r="B767" s="38"/>
      <c r="C767" s="38"/>
      <c r="D767" s="38"/>
      <c r="E767" s="38"/>
      <c r="F767" s="38"/>
      <c r="G767" s="38"/>
      <c r="H767" s="38"/>
      <c r="I767" s="38"/>
      <c r="J767" s="38"/>
      <c r="K767" s="38"/>
      <c r="L767" s="38"/>
      <c r="M767" s="38"/>
      <c r="N767" s="38"/>
      <c r="O767" s="38"/>
      <c r="P767" s="38"/>
      <c r="Q767" s="38"/>
      <c r="R767" s="38"/>
      <c r="S767" s="38"/>
      <c r="T767" s="38"/>
      <c r="U767" s="38"/>
      <c r="V767" s="38"/>
      <c r="W767" s="38"/>
      <c r="X767" s="38"/>
      <c r="Y767" s="38"/>
      <c r="Z767" s="38"/>
    </row>
    <row r="768" spans="1:26" ht="14.25" customHeight="1" x14ac:dyDescent="0.25">
      <c r="A768" s="38"/>
      <c r="B768" s="38"/>
      <c r="C768" s="38"/>
      <c r="D768" s="38"/>
      <c r="E768" s="38"/>
      <c r="F768" s="38"/>
      <c r="G768" s="38"/>
      <c r="H768" s="38"/>
      <c r="I768" s="38"/>
      <c r="J768" s="38"/>
      <c r="K768" s="38"/>
      <c r="L768" s="38"/>
      <c r="M768" s="38"/>
      <c r="N768" s="38"/>
      <c r="O768" s="38"/>
      <c r="P768" s="38"/>
      <c r="Q768" s="38"/>
      <c r="R768" s="38"/>
      <c r="S768" s="38"/>
      <c r="T768" s="38"/>
      <c r="U768" s="38"/>
      <c r="V768" s="38"/>
      <c r="W768" s="38"/>
      <c r="X768" s="38"/>
      <c r="Y768" s="38"/>
      <c r="Z768" s="38"/>
    </row>
    <row r="769" spans="1:26" ht="14.25" customHeight="1" x14ac:dyDescent="0.25">
      <c r="A769" s="38"/>
      <c r="B769" s="38"/>
      <c r="C769" s="38"/>
      <c r="D769" s="38"/>
      <c r="E769" s="38"/>
      <c r="F769" s="38"/>
      <c r="G769" s="38"/>
      <c r="H769" s="38"/>
      <c r="I769" s="38"/>
      <c r="J769" s="38"/>
      <c r="K769" s="38"/>
      <c r="L769" s="38"/>
      <c r="M769" s="38"/>
      <c r="N769" s="38"/>
      <c r="O769" s="38"/>
      <c r="P769" s="38"/>
      <c r="Q769" s="38"/>
      <c r="R769" s="38"/>
      <c r="S769" s="38"/>
      <c r="T769" s="38"/>
      <c r="U769" s="38"/>
      <c r="V769" s="38"/>
      <c r="W769" s="38"/>
      <c r="X769" s="38"/>
      <c r="Y769" s="38"/>
      <c r="Z769" s="38"/>
    </row>
    <row r="770" spans="1:26" ht="14.25" customHeight="1" x14ac:dyDescent="0.25">
      <c r="A770" s="38"/>
      <c r="B770" s="38"/>
      <c r="C770" s="38"/>
      <c r="D770" s="38"/>
      <c r="E770" s="38"/>
      <c r="F770" s="38"/>
      <c r="G770" s="38"/>
      <c r="H770" s="38"/>
      <c r="I770" s="38"/>
      <c r="J770" s="38"/>
      <c r="K770" s="38"/>
      <c r="L770" s="38"/>
      <c r="M770" s="38"/>
      <c r="N770" s="38"/>
      <c r="O770" s="38"/>
      <c r="P770" s="38"/>
      <c r="Q770" s="38"/>
      <c r="R770" s="38"/>
      <c r="S770" s="38"/>
      <c r="T770" s="38"/>
      <c r="U770" s="38"/>
      <c r="V770" s="38"/>
      <c r="W770" s="38"/>
      <c r="X770" s="38"/>
      <c r="Y770" s="38"/>
      <c r="Z770" s="38"/>
    </row>
    <row r="771" spans="1:26" ht="14.25" customHeight="1" x14ac:dyDescent="0.25">
      <c r="A771" s="38"/>
      <c r="B771" s="38"/>
      <c r="C771" s="38"/>
      <c r="D771" s="38"/>
      <c r="E771" s="38"/>
      <c r="F771" s="38"/>
      <c r="G771" s="38"/>
      <c r="H771" s="38"/>
      <c r="I771" s="38"/>
      <c r="J771" s="38"/>
      <c r="K771" s="38"/>
      <c r="L771" s="38"/>
      <c r="M771" s="38"/>
      <c r="N771" s="38"/>
      <c r="O771" s="38"/>
      <c r="P771" s="38"/>
      <c r="Q771" s="38"/>
      <c r="R771" s="38"/>
      <c r="S771" s="38"/>
      <c r="T771" s="38"/>
      <c r="U771" s="38"/>
      <c r="V771" s="38"/>
      <c r="W771" s="38"/>
      <c r="X771" s="38"/>
      <c r="Y771" s="38"/>
      <c r="Z771" s="38"/>
    </row>
    <row r="772" spans="1:26" ht="14.25" customHeight="1" x14ac:dyDescent="0.25">
      <c r="A772" s="38"/>
      <c r="B772" s="38"/>
      <c r="C772" s="38"/>
      <c r="D772" s="38"/>
      <c r="E772" s="38"/>
      <c r="F772" s="38"/>
      <c r="G772" s="38"/>
      <c r="H772" s="38"/>
      <c r="I772" s="38"/>
      <c r="J772" s="38"/>
      <c r="K772" s="38"/>
      <c r="L772" s="38"/>
      <c r="M772" s="38"/>
      <c r="N772" s="38"/>
      <c r="O772" s="38"/>
      <c r="P772" s="38"/>
      <c r="Q772" s="38"/>
      <c r="R772" s="38"/>
      <c r="S772" s="38"/>
      <c r="T772" s="38"/>
      <c r="U772" s="38"/>
      <c r="V772" s="38"/>
      <c r="W772" s="38"/>
      <c r="X772" s="38"/>
      <c r="Y772" s="38"/>
      <c r="Z772" s="38"/>
    </row>
    <row r="773" spans="1:26" ht="14.25" customHeight="1" x14ac:dyDescent="0.25">
      <c r="A773" s="38"/>
      <c r="B773" s="38"/>
      <c r="C773" s="38"/>
      <c r="D773" s="38"/>
      <c r="E773" s="38"/>
      <c r="F773" s="38"/>
      <c r="G773" s="38"/>
      <c r="H773" s="38"/>
      <c r="I773" s="38"/>
      <c r="J773" s="38"/>
      <c r="K773" s="38"/>
      <c r="L773" s="38"/>
      <c r="M773" s="38"/>
      <c r="N773" s="38"/>
      <c r="O773" s="38"/>
      <c r="P773" s="38"/>
      <c r="Q773" s="38"/>
      <c r="R773" s="38"/>
      <c r="S773" s="38"/>
      <c r="T773" s="38"/>
      <c r="U773" s="38"/>
      <c r="V773" s="38"/>
      <c r="W773" s="38"/>
      <c r="X773" s="38"/>
      <c r="Y773" s="38"/>
      <c r="Z773" s="38"/>
    </row>
    <row r="774" spans="1:26" ht="14.25" customHeight="1" x14ac:dyDescent="0.25">
      <c r="A774" s="38"/>
      <c r="B774" s="38"/>
      <c r="C774" s="38"/>
      <c r="D774" s="38"/>
      <c r="E774" s="38"/>
      <c r="F774" s="38"/>
      <c r="G774" s="38"/>
      <c r="H774" s="38"/>
      <c r="I774" s="38"/>
      <c r="J774" s="38"/>
      <c r="K774" s="38"/>
      <c r="L774" s="38"/>
      <c r="M774" s="38"/>
      <c r="N774" s="38"/>
      <c r="O774" s="38"/>
      <c r="P774" s="38"/>
      <c r="Q774" s="38"/>
      <c r="R774" s="38"/>
      <c r="S774" s="38"/>
      <c r="T774" s="38"/>
      <c r="U774" s="38"/>
      <c r="V774" s="38"/>
      <c r="W774" s="38"/>
      <c r="X774" s="38"/>
      <c r="Y774" s="38"/>
      <c r="Z774" s="38"/>
    </row>
    <row r="775" spans="1:26" ht="14.25" customHeight="1" x14ac:dyDescent="0.25">
      <c r="A775" s="38"/>
      <c r="B775" s="38"/>
      <c r="C775" s="38"/>
      <c r="D775" s="38"/>
      <c r="E775" s="38"/>
      <c r="F775" s="38"/>
      <c r="G775" s="38"/>
      <c r="H775" s="38"/>
      <c r="I775" s="38"/>
      <c r="J775" s="38"/>
      <c r="K775" s="38"/>
      <c r="L775" s="38"/>
      <c r="M775" s="38"/>
      <c r="N775" s="38"/>
      <c r="O775" s="38"/>
      <c r="P775" s="38"/>
      <c r="Q775" s="38"/>
      <c r="R775" s="38"/>
      <c r="S775" s="38"/>
      <c r="T775" s="38"/>
      <c r="U775" s="38"/>
      <c r="V775" s="38"/>
      <c r="W775" s="38"/>
      <c r="X775" s="38"/>
      <c r="Y775" s="38"/>
      <c r="Z775" s="38"/>
    </row>
    <row r="776" spans="1:26" ht="14.25" customHeight="1" x14ac:dyDescent="0.25">
      <c r="A776" s="38"/>
      <c r="B776" s="38"/>
      <c r="C776" s="38"/>
      <c r="D776" s="38"/>
      <c r="E776" s="38"/>
      <c r="F776" s="38"/>
      <c r="G776" s="38"/>
      <c r="H776" s="38"/>
      <c r="I776" s="38"/>
      <c r="J776" s="38"/>
      <c r="K776" s="38"/>
      <c r="L776" s="38"/>
      <c r="M776" s="38"/>
      <c r="N776" s="38"/>
      <c r="O776" s="38"/>
      <c r="P776" s="38"/>
      <c r="Q776" s="38"/>
      <c r="R776" s="38"/>
      <c r="S776" s="38"/>
      <c r="T776" s="38"/>
      <c r="U776" s="38"/>
      <c r="V776" s="38"/>
      <c r="W776" s="38"/>
      <c r="X776" s="38"/>
      <c r="Y776" s="38"/>
      <c r="Z776" s="38"/>
    </row>
    <row r="777" spans="1:26" ht="14.25" customHeight="1" x14ac:dyDescent="0.25">
      <c r="A777" s="38"/>
      <c r="B777" s="38"/>
      <c r="C777" s="38"/>
      <c r="D777" s="38"/>
      <c r="E777" s="38"/>
      <c r="F777" s="38"/>
      <c r="G777" s="38"/>
      <c r="H777" s="38"/>
      <c r="I777" s="38"/>
      <c r="J777" s="38"/>
      <c r="K777" s="38"/>
      <c r="L777" s="38"/>
      <c r="M777" s="38"/>
      <c r="N777" s="38"/>
      <c r="O777" s="38"/>
      <c r="P777" s="38"/>
      <c r="Q777" s="38"/>
      <c r="R777" s="38"/>
      <c r="S777" s="38"/>
      <c r="T777" s="38"/>
      <c r="U777" s="38"/>
      <c r="V777" s="38"/>
      <c r="W777" s="38"/>
      <c r="X777" s="38"/>
      <c r="Y777" s="38"/>
      <c r="Z777" s="38"/>
    </row>
    <row r="778" spans="1:26" ht="14.25" customHeight="1" x14ac:dyDescent="0.25">
      <c r="A778" s="38"/>
      <c r="B778" s="38"/>
      <c r="C778" s="38"/>
      <c r="D778" s="38"/>
      <c r="E778" s="38"/>
      <c r="F778" s="38"/>
      <c r="G778" s="38"/>
      <c r="H778" s="38"/>
      <c r="I778" s="38"/>
      <c r="J778" s="38"/>
      <c r="K778" s="38"/>
      <c r="L778" s="38"/>
      <c r="M778" s="38"/>
      <c r="N778" s="38"/>
      <c r="O778" s="38"/>
      <c r="P778" s="38"/>
      <c r="Q778" s="38"/>
      <c r="R778" s="38"/>
      <c r="S778" s="38"/>
      <c r="T778" s="38"/>
      <c r="U778" s="38"/>
      <c r="V778" s="38"/>
      <c r="W778" s="38"/>
      <c r="X778" s="38"/>
      <c r="Y778" s="38"/>
      <c r="Z778" s="38"/>
    </row>
    <row r="779" spans="1:26" ht="14.25" customHeight="1" x14ac:dyDescent="0.25">
      <c r="A779" s="38"/>
      <c r="B779" s="38"/>
      <c r="C779" s="38"/>
      <c r="D779" s="38"/>
      <c r="E779" s="38"/>
      <c r="F779" s="38"/>
      <c r="G779" s="38"/>
      <c r="H779" s="38"/>
      <c r="I779" s="38"/>
      <c r="J779" s="38"/>
      <c r="K779" s="38"/>
      <c r="L779" s="38"/>
      <c r="M779" s="38"/>
      <c r="N779" s="38"/>
      <c r="O779" s="38"/>
      <c r="P779" s="38"/>
      <c r="Q779" s="38"/>
      <c r="R779" s="38"/>
      <c r="S779" s="38"/>
      <c r="T779" s="38"/>
      <c r="U779" s="38"/>
      <c r="V779" s="38"/>
      <c r="W779" s="38"/>
      <c r="X779" s="38"/>
      <c r="Y779" s="38"/>
      <c r="Z779" s="38"/>
    </row>
    <row r="780" spans="1:26" ht="14.25" customHeight="1" x14ac:dyDescent="0.25">
      <c r="A780" s="38"/>
      <c r="B780" s="38"/>
      <c r="C780" s="38"/>
      <c r="D780" s="38"/>
      <c r="E780" s="38"/>
      <c r="F780" s="38"/>
      <c r="G780" s="38"/>
      <c r="H780" s="38"/>
      <c r="I780" s="38"/>
      <c r="J780" s="38"/>
      <c r="K780" s="38"/>
      <c r="L780" s="38"/>
      <c r="M780" s="38"/>
      <c r="N780" s="38"/>
      <c r="O780" s="38"/>
      <c r="P780" s="38"/>
      <c r="Q780" s="38"/>
      <c r="R780" s="38"/>
      <c r="S780" s="38"/>
      <c r="T780" s="38"/>
      <c r="U780" s="38"/>
      <c r="V780" s="38"/>
      <c r="W780" s="38"/>
      <c r="X780" s="38"/>
      <c r="Y780" s="38"/>
      <c r="Z780" s="38"/>
    </row>
    <row r="781" spans="1:26" ht="14.25" customHeight="1" x14ac:dyDescent="0.25">
      <c r="A781" s="38"/>
      <c r="B781" s="38"/>
      <c r="C781" s="38"/>
      <c r="D781" s="38"/>
      <c r="E781" s="38"/>
      <c r="F781" s="38"/>
      <c r="G781" s="38"/>
      <c r="H781" s="38"/>
      <c r="I781" s="38"/>
      <c r="J781" s="38"/>
      <c r="K781" s="38"/>
      <c r="L781" s="38"/>
      <c r="M781" s="38"/>
      <c r="N781" s="38"/>
      <c r="O781" s="38"/>
      <c r="P781" s="38"/>
      <c r="Q781" s="38"/>
      <c r="R781" s="38"/>
      <c r="S781" s="38"/>
      <c r="T781" s="38"/>
      <c r="U781" s="38"/>
      <c r="V781" s="38"/>
      <c r="W781" s="38"/>
      <c r="X781" s="38"/>
      <c r="Y781" s="38"/>
      <c r="Z781" s="38"/>
    </row>
    <row r="782" spans="1:26" ht="14.25" customHeight="1" x14ac:dyDescent="0.25">
      <c r="A782" s="38"/>
      <c r="B782" s="38"/>
      <c r="C782" s="38"/>
      <c r="D782" s="38"/>
      <c r="E782" s="38"/>
      <c r="F782" s="38"/>
      <c r="G782" s="38"/>
      <c r="H782" s="38"/>
      <c r="I782" s="38"/>
      <c r="J782" s="38"/>
      <c r="K782" s="38"/>
      <c r="L782" s="38"/>
      <c r="M782" s="38"/>
      <c r="N782" s="38"/>
      <c r="O782" s="38"/>
      <c r="P782" s="38"/>
      <c r="Q782" s="38"/>
      <c r="R782" s="38"/>
      <c r="S782" s="38"/>
      <c r="T782" s="38"/>
      <c r="U782" s="38"/>
      <c r="V782" s="38"/>
      <c r="W782" s="38"/>
      <c r="X782" s="38"/>
      <c r="Y782" s="38"/>
      <c r="Z782" s="38"/>
    </row>
    <row r="783" spans="1:26" ht="14.25" customHeight="1" x14ac:dyDescent="0.25">
      <c r="A783" s="38"/>
      <c r="B783" s="38"/>
      <c r="C783" s="38"/>
      <c r="D783" s="38"/>
      <c r="E783" s="38"/>
      <c r="F783" s="38"/>
      <c r="G783" s="38"/>
      <c r="H783" s="38"/>
      <c r="I783" s="38"/>
      <c r="J783" s="38"/>
      <c r="K783" s="38"/>
      <c r="L783" s="38"/>
      <c r="M783" s="38"/>
      <c r="N783" s="38"/>
      <c r="O783" s="38"/>
      <c r="P783" s="38"/>
      <c r="Q783" s="38"/>
      <c r="R783" s="38"/>
      <c r="S783" s="38"/>
      <c r="T783" s="38"/>
      <c r="U783" s="38"/>
      <c r="V783" s="38"/>
      <c r="W783" s="38"/>
      <c r="X783" s="38"/>
      <c r="Y783" s="38"/>
      <c r="Z783" s="38"/>
    </row>
    <row r="784" spans="1:26" ht="14.25" customHeight="1" x14ac:dyDescent="0.25">
      <c r="A784" s="38"/>
      <c r="B784" s="38"/>
      <c r="C784" s="38"/>
      <c r="D784" s="38"/>
      <c r="E784" s="38"/>
      <c r="F784" s="38"/>
      <c r="G784" s="38"/>
      <c r="H784" s="38"/>
      <c r="I784" s="38"/>
      <c r="J784" s="38"/>
      <c r="K784" s="38"/>
      <c r="L784" s="38"/>
      <c r="M784" s="38"/>
      <c r="N784" s="38"/>
      <c r="O784" s="38"/>
      <c r="P784" s="38"/>
      <c r="Q784" s="38"/>
      <c r="R784" s="38"/>
      <c r="S784" s="38"/>
      <c r="T784" s="38"/>
      <c r="U784" s="38"/>
      <c r="V784" s="38"/>
      <c r="W784" s="38"/>
      <c r="X784" s="38"/>
      <c r="Y784" s="38"/>
      <c r="Z784" s="38"/>
    </row>
    <row r="785" spans="1:26" ht="14.25" customHeight="1" x14ac:dyDescent="0.25">
      <c r="A785" s="38"/>
      <c r="B785" s="38"/>
      <c r="C785" s="38"/>
      <c r="D785" s="38"/>
      <c r="E785" s="38"/>
      <c r="F785" s="38"/>
      <c r="G785" s="38"/>
      <c r="H785" s="38"/>
      <c r="I785" s="38"/>
      <c r="J785" s="38"/>
      <c r="K785" s="38"/>
      <c r="L785" s="38"/>
      <c r="M785" s="38"/>
      <c r="N785" s="38"/>
      <c r="O785" s="38"/>
      <c r="P785" s="38"/>
      <c r="Q785" s="38"/>
      <c r="R785" s="38"/>
      <c r="S785" s="38"/>
      <c r="T785" s="38"/>
      <c r="U785" s="38"/>
      <c r="V785" s="38"/>
      <c r="W785" s="38"/>
      <c r="X785" s="38"/>
      <c r="Y785" s="38"/>
      <c r="Z785" s="38"/>
    </row>
    <row r="786" spans="1:26" ht="14.25" customHeight="1" x14ac:dyDescent="0.25">
      <c r="A786" s="38"/>
      <c r="B786" s="38"/>
      <c r="C786" s="38"/>
      <c r="D786" s="38"/>
      <c r="E786" s="38"/>
      <c r="F786" s="38"/>
      <c r="G786" s="38"/>
      <c r="H786" s="38"/>
      <c r="I786" s="38"/>
      <c r="J786" s="38"/>
      <c r="K786" s="38"/>
      <c r="L786" s="38"/>
      <c r="M786" s="38"/>
      <c r="N786" s="38"/>
      <c r="O786" s="38"/>
      <c r="P786" s="38"/>
      <c r="Q786" s="38"/>
      <c r="R786" s="38"/>
      <c r="S786" s="38"/>
      <c r="T786" s="38"/>
      <c r="U786" s="38"/>
      <c r="V786" s="38"/>
      <c r="W786" s="38"/>
      <c r="X786" s="38"/>
      <c r="Y786" s="38"/>
      <c r="Z786" s="38"/>
    </row>
    <row r="787" spans="1:26" ht="14.25" customHeight="1" x14ac:dyDescent="0.25">
      <c r="A787" s="38"/>
      <c r="B787" s="38"/>
      <c r="C787" s="38"/>
      <c r="D787" s="38"/>
      <c r="E787" s="38"/>
      <c r="F787" s="38"/>
      <c r="G787" s="38"/>
      <c r="H787" s="38"/>
      <c r="I787" s="38"/>
      <c r="J787" s="38"/>
      <c r="K787" s="38"/>
      <c r="L787" s="38"/>
      <c r="M787" s="38"/>
      <c r="N787" s="38"/>
      <c r="O787" s="38"/>
      <c r="P787" s="38"/>
      <c r="Q787" s="38"/>
      <c r="R787" s="38"/>
      <c r="S787" s="38"/>
      <c r="T787" s="38"/>
      <c r="U787" s="38"/>
      <c r="V787" s="38"/>
      <c r="W787" s="38"/>
      <c r="X787" s="38"/>
      <c r="Y787" s="38"/>
      <c r="Z787" s="38"/>
    </row>
    <row r="788" spans="1:26" ht="14.25" customHeight="1" x14ac:dyDescent="0.25">
      <c r="A788" s="38"/>
      <c r="B788" s="38"/>
      <c r="C788" s="38"/>
      <c r="D788" s="38"/>
      <c r="E788" s="38"/>
      <c r="F788" s="38"/>
      <c r="G788" s="38"/>
      <c r="H788" s="38"/>
      <c r="I788" s="38"/>
      <c r="J788" s="38"/>
      <c r="K788" s="38"/>
      <c r="L788" s="38"/>
      <c r="M788" s="38"/>
      <c r="N788" s="38"/>
      <c r="O788" s="38"/>
      <c r="P788" s="38"/>
      <c r="Q788" s="38"/>
      <c r="R788" s="38"/>
      <c r="S788" s="38"/>
      <c r="T788" s="38"/>
      <c r="U788" s="38"/>
      <c r="V788" s="38"/>
      <c r="W788" s="38"/>
      <c r="X788" s="38"/>
      <c r="Y788" s="38"/>
      <c r="Z788" s="38"/>
    </row>
    <row r="789" spans="1:26" ht="14.25" customHeight="1" x14ac:dyDescent="0.25">
      <c r="A789" s="38"/>
      <c r="B789" s="38"/>
      <c r="C789" s="38"/>
      <c r="D789" s="38"/>
      <c r="E789" s="38"/>
      <c r="F789" s="38"/>
      <c r="G789" s="38"/>
      <c r="H789" s="38"/>
      <c r="I789" s="38"/>
      <c r="J789" s="38"/>
      <c r="K789" s="38"/>
      <c r="L789" s="38"/>
      <c r="M789" s="38"/>
      <c r="N789" s="38"/>
      <c r="O789" s="38"/>
      <c r="P789" s="38"/>
      <c r="Q789" s="38"/>
      <c r="R789" s="38"/>
      <c r="S789" s="38"/>
      <c r="T789" s="38"/>
      <c r="U789" s="38"/>
      <c r="V789" s="38"/>
      <c r="W789" s="38"/>
      <c r="X789" s="38"/>
      <c r="Y789" s="38"/>
      <c r="Z789" s="38"/>
    </row>
    <row r="790" spans="1:26" ht="14.25" customHeight="1" x14ac:dyDescent="0.25">
      <c r="A790" s="38"/>
      <c r="B790" s="38"/>
      <c r="C790" s="38"/>
      <c r="D790" s="38"/>
      <c r="E790" s="38"/>
      <c r="F790" s="38"/>
      <c r="G790" s="38"/>
      <c r="H790" s="38"/>
      <c r="I790" s="38"/>
      <c r="J790" s="38"/>
      <c r="K790" s="38"/>
      <c r="L790" s="38"/>
      <c r="M790" s="38"/>
      <c r="N790" s="38"/>
      <c r="O790" s="38"/>
      <c r="P790" s="38"/>
      <c r="Q790" s="38"/>
      <c r="R790" s="38"/>
      <c r="S790" s="38"/>
      <c r="T790" s="38"/>
      <c r="U790" s="38"/>
      <c r="V790" s="38"/>
      <c r="W790" s="38"/>
      <c r="X790" s="38"/>
      <c r="Y790" s="38"/>
      <c r="Z790" s="38"/>
    </row>
    <row r="791" spans="1:26" ht="14.25" customHeight="1" x14ac:dyDescent="0.25">
      <c r="A791" s="38"/>
      <c r="B791" s="38"/>
      <c r="C791" s="38"/>
      <c r="D791" s="38"/>
      <c r="E791" s="38"/>
      <c r="F791" s="38"/>
      <c r="G791" s="38"/>
      <c r="H791" s="38"/>
      <c r="I791" s="38"/>
      <c r="J791" s="38"/>
      <c r="K791" s="38"/>
      <c r="L791" s="38"/>
      <c r="M791" s="38"/>
      <c r="N791" s="38"/>
      <c r="O791" s="38"/>
      <c r="P791" s="38"/>
      <c r="Q791" s="38"/>
      <c r="R791" s="38"/>
      <c r="S791" s="38"/>
      <c r="T791" s="38"/>
      <c r="U791" s="38"/>
      <c r="V791" s="38"/>
      <c r="W791" s="38"/>
      <c r="X791" s="38"/>
      <c r="Y791" s="38"/>
      <c r="Z791" s="38"/>
    </row>
    <row r="792" spans="1:26" ht="14.25" customHeight="1" x14ac:dyDescent="0.25">
      <c r="A792" s="38"/>
      <c r="B792" s="38"/>
      <c r="C792" s="38"/>
      <c r="D792" s="38"/>
      <c r="E792" s="38"/>
      <c r="F792" s="38"/>
      <c r="G792" s="38"/>
      <c r="H792" s="38"/>
      <c r="I792" s="38"/>
      <c r="J792" s="38"/>
      <c r="K792" s="38"/>
      <c r="L792" s="38"/>
      <c r="M792" s="38"/>
      <c r="N792" s="38"/>
      <c r="O792" s="38"/>
      <c r="P792" s="38"/>
      <c r="Q792" s="38"/>
      <c r="R792" s="38"/>
      <c r="S792" s="38"/>
      <c r="T792" s="38"/>
      <c r="U792" s="38"/>
      <c r="V792" s="38"/>
      <c r="W792" s="38"/>
      <c r="X792" s="38"/>
      <c r="Y792" s="38"/>
      <c r="Z792" s="38"/>
    </row>
    <row r="793" spans="1:26" ht="14.25" customHeight="1" x14ac:dyDescent="0.25">
      <c r="A793" s="38"/>
      <c r="B793" s="38"/>
      <c r="C793" s="38"/>
      <c r="D793" s="38"/>
      <c r="E793" s="38"/>
      <c r="F793" s="38"/>
      <c r="G793" s="38"/>
      <c r="H793" s="38"/>
      <c r="I793" s="38"/>
      <c r="J793" s="38"/>
      <c r="K793" s="38"/>
      <c r="L793" s="38"/>
      <c r="M793" s="38"/>
      <c r="N793" s="38"/>
      <c r="O793" s="38"/>
      <c r="P793" s="38"/>
      <c r="Q793" s="38"/>
      <c r="R793" s="38"/>
      <c r="S793" s="38"/>
      <c r="T793" s="38"/>
      <c r="U793" s="38"/>
      <c r="V793" s="38"/>
      <c r="W793" s="38"/>
      <c r="X793" s="38"/>
      <c r="Y793" s="38"/>
      <c r="Z793" s="38"/>
    </row>
    <row r="794" spans="1:26" ht="14.25" customHeight="1" x14ac:dyDescent="0.25">
      <c r="A794" s="38"/>
      <c r="B794" s="38"/>
      <c r="C794" s="38"/>
      <c r="D794" s="38"/>
      <c r="E794" s="38"/>
      <c r="F794" s="38"/>
      <c r="G794" s="38"/>
      <c r="H794" s="38"/>
      <c r="I794" s="38"/>
      <c r="J794" s="38"/>
      <c r="K794" s="38"/>
      <c r="L794" s="38"/>
      <c r="M794" s="38"/>
      <c r="N794" s="38"/>
      <c r="O794" s="38"/>
      <c r="P794" s="38"/>
      <c r="Q794" s="38"/>
      <c r="R794" s="38"/>
      <c r="S794" s="38"/>
      <c r="T794" s="38"/>
      <c r="U794" s="38"/>
      <c r="V794" s="38"/>
      <c r="W794" s="38"/>
      <c r="X794" s="38"/>
      <c r="Y794" s="38"/>
      <c r="Z794" s="38"/>
    </row>
    <row r="795" spans="1:26" ht="14.25" customHeight="1" x14ac:dyDescent="0.25">
      <c r="A795" s="38"/>
      <c r="B795" s="38"/>
      <c r="C795" s="38"/>
      <c r="D795" s="38"/>
      <c r="E795" s="38"/>
      <c r="F795" s="38"/>
      <c r="G795" s="38"/>
      <c r="H795" s="38"/>
      <c r="I795" s="38"/>
      <c r="J795" s="38"/>
      <c r="K795" s="38"/>
      <c r="L795" s="38"/>
      <c r="M795" s="38"/>
      <c r="N795" s="38"/>
      <c r="O795" s="38"/>
      <c r="P795" s="38"/>
      <c r="Q795" s="38"/>
      <c r="R795" s="38"/>
      <c r="S795" s="38"/>
      <c r="T795" s="38"/>
      <c r="U795" s="38"/>
      <c r="V795" s="38"/>
      <c r="W795" s="38"/>
      <c r="X795" s="38"/>
      <c r="Y795" s="38"/>
      <c r="Z795" s="38"/>
    </row>
    <row r="796" spans="1:26" ht="14.25" customHeight="1" x14ac:dyDescent="0.25">
      <c r="A796" s="38"/>
      <c r="B796" s="38"/>
      <c r="C796" s="38"/>
      <c r="D796" s="38"/>
      <c r="E796" s="38"/>
      <c r="F796" s="38"/>
      <c r="G796" s="38"/>
      <c r="H796" s="38"/>
      <c r="I796" s="38"/>
      <c r="J796" s="38"/>
      <c r="K796" s="38"/>
      <c r="L796" s="38"/>
      <c r="M796" s="38"/>
      <c r="N796" s="38"/>
      <c r="O796" s="38"/>
      <c r="P796" s="38"/>
      <c r="Q796" s="38"/>
      <c r="R796" s="38"/>
      <c r="S796" s="38"/>
      <c r="T796" s="38"/>
      <c r="U796" s="38"/>
      <c r="V796" s="38"/>
      <c r="W796" s="38"/>
      <c r="X796" s="38"/>
      <c r="Y796" s="38"/>
      <c r="Z796" s="38"/>
    </row>
    <row r="797" spans="1:26" ht="14.25" customHeight="1" x14ac:dyDescent="0.25">
      <c r="A797" s="38"/>
      <c r="B797" s="38"/>
      <c r="C797" s="38"/>
      <c r="D797" s="38"/>
      <c r="E797" s="38"/>
      <c r="F797" s="38"/>
      <c r="G797" s="38"/>
      <c r="H797" s="38"/>
      <c r="I797" s="38"/>
      <c r="J797" s="38"/>
      <c r="K797" s="38"/>
      <c r="L797" s="38"/>
      <c r="M797" s="38"/>
      <c r="N797" s="38"/>
      <c r="O797" s="38"/>
      <c r="P797" s="38"/>
      <c r="Q797" s="38"/>
      <c r="R797" s="38"/>
      <c r="S797" s="38"/>
      <c r="T797" s="38"/>
      <c r="U797" s="38"/>
      <c r="V797" s="38"/>
      <c r="W797" s="38"/>
      <c r="X797" s="38"/>
      <c r="Y797" s="38"/>
      <c r="Z797" s="38"/>
    </row>
    <row r="798" spans="1:26" ht="14.25" customHeight="1" x14ac:dyDescent="0.25">
      <c r="A798" s="38"/>
      <c r="B798" s="38"/>
      <c r="C798" s="38"/>
      <c r="D798" s="38"/>
      <c r="E798" s="38"/>
      <c r="F798" s="38"/>
      <c r="G798" s="38"/>
      <c r="H798" s="38"/>
      <c r="I798" s="38"/>
      <c r="J798" s="38"/>
      <c r="K798" s="38"/>
      <c r="L798" s="38"/>
      <c r="M798" s="38"/>
      <c r="N798" s="38"/>
      <c r="O798" s="38"/>
      <c r="P798" s="38"/>
      <c r="Q798" s="38"/>
      <c r="R798" s="38"/>
      <c r="S798" s="38"/>
      <c r="T798" s="38"/>
      <c r="U798" s="38"/>
      <c r="V798" s="38"/>
      <c r="W798" s="38"/>
      <c r="X798" s="38"/>
      <c r="Y798" s="38"/>
      <c r="Z798" s="38"/>
    </row>
    <row r="799" spans="1:26" ht="14.25" customHeight="1" x14ac:dyDescent="0.25">
      <c r="A799" s="38"/>
      <c r="B799" s="38"/>
      <c r="C799" s="38"/>
      <c r="D799" s="38"/>
      <c r="E799" s="38"/>
      <c r="F799" s="38"/>
      <c r="G799" s="38"/>
      <c r="H799" s="38"/>
      <c r="I799" s="38"/>
      <c r="J799" s="38"/>
      <c r="K799" s="38"/>
      <c r="L799" s="38"/>
      <c r="M799" s="38"/>
      <c r="N799" s="38"/>
      <c r="O799" s="38"/>
      <c r="P799" s="38"/>
      <c r="Q799" s="38"/>
      <c r="R799" s="38"/>
      <c r="S799" s="38"/>
      <c r="T799" s="38"/>
      <c r="U799" s="38"/>
      <c r="V799" s="38"/>
      <c r="W799" s="38"/>
      <c r="X799" s="38"/>
      <c r="Y799" s="38"/>
      <c r="Z799" s="38"/>
    </row>
    <row r="800" spans="1:26" ht="14.25" customHeight="1" x14ac:dyDescent="0.25">
      <c r="A800" s="38"/>
      <c r="B800" s="38"/>
      <c r="C800" s="38"/>
      <c r="D800" s="38"/>
      <c r="E800" s="38"/>
      <c r="F800" s="38"/>
      <c r="G800" s="38"/>
      <c r="H800" s="38"/>
      <c r="I800" s="38"/>
      <c r="J800" s="38"/>
      <c r="K800" s="38"/>
      <c r="L800" s="38"/>
      <c r="M800" s="38"/>
      <c r="N800" s="38"/>
      <c r="O800" s="38"/>
      <c r="P800" s="38"/>
      <c r="Q800" s="38"/>
      <c r="R800" s="38"/>
      <c r="S800" s="38"/>
      <c r="T800" s="38"/>
      <c r="U800" s="38"/>
      <c r="V800" s="38"/>
      <c r="W800" s="38"/>
      <c r="X800" s="38"/>
      <c r="Y800" s="38"/>
      <c r="Z800" s="38"/>
    </row>
    <row r="801" spans="1:26" ht="14.25" customHeight="1" x14ac:dyDescent="0.25">
      <c r="A801" s="38"/>
      <c r="B801" s="38"/>
      <c r="C801" s="38"/>
      <c r="D801" s="38"/>
      <c r="E801" s="38"/>
      <c r="F801" s="38"/>
      <c r="G801" s="38"/>
      <c r="H801" s="38"/>
      <c r="I801" s="38"/>
      <c r="J801" s="38"/>
      <c r="K801" s="38"/>
      <c r="L801" s="38"/>
      <c r="M801" s="38"/>
      <c r="N801" s="38"/>
      <c r="O801" s="38"/>
      <c r="P801" s="38"/>
      <c r="Q801" s="38"/>
      <c r="R801" s="38"/>
      <c r="S801" s="38"/>
      <c r="T801" s="38"/>
      <c r="U801" s="38"/>
      <c r="V801" s="38"/>
      <c r="W801" s="38"/>
      <c r="X801" s="38"/>
      <c r="Y801" s="38"/>
      <c r="Z801" s="38"/>
    </row>
    <row r="802" spans="1:26" ht="14.25" customHeight="1" x14ac:dyDescent="0.25">
      <c r="A802" s="38"/>
      <c r="B802" s="38"/>
      <c r="C802" s="38"/>
      <c r="D802" s="38"/>
      <c r="E802" s="38"/>
      <c r="F802" s="38"/>
      <c r="G802" s="38"/>
      <c r="H802" s="38"/>
      <c r="I802" s="38"/>
      <c r="J802" s="38"/>
      <c r="K802" s="38"/>
      <c r="L802" s="38"/>
      <c r="M802" s="38"/>
      <c r="N802" s="38"/>
      <c r="O802" s="38"/>
      <c r="P802" s="38"/>
      <c r="Q802" s="38"/>
      <c r="R802" s="38"/>
      <c r="S802" s="38"/>
      <c r="T802" s="38"/>
      <c r="U802" s="38"/>
      <c r="V802" s="38"/>
      <c r="W802" s="38"/>
      <c r="X802" s="38"/>
      <c r="Y802" s="38"/>
      <c r="Z802" s="38"/>
    </row>
    <row r="803" spans="1:26" ht="14.25" customHeight="1" x14ac:dyDescent="0.25">
      <c r="A803" s="38"/>
      <c r="B803" s="38"/>
      <c r="C803" s="38"/>
      <c r="D803" s="38"/>
      <c r="E803" s="38"/>
      <c r="F803" s="38"/>
      <c r="G803" s="38"/>
      <c r="H803" s="38"/>
      <c r="I803" s="38"/>
      <c r="J803" s="38"/>
      <c r="K803" s="38"/>
      <c r="L803" s="38"/>
      <c r="M803" s="38"/>
      <c r="N803" s="38"/>
      <c r="O803" s="38"/>
      <c r="P803" s="38"/>
      <c r="Q803" s="38"/>
      <c r="R803" s="38"/>
      <c r="S803" s="38"/>
      <c r="T803" s="38"/>
      <c r="U803" s="38"/>
      <c r="V803" s="38"/>
      <c r="W803" s="38"/>
      <c r="X803" s="38"/>
      <c r="Y803" s="38"/>
      <c r="Z803" s="38"/>
    </row>
    <row r="804" spans="1:26" ht="14.25" customHeight="1" x14ac:dyDescent="0.25">
      <c r="A804" s="38"/>
      <c r="B804" s="38"/>
      <c r="C804" s="38"/>
      <c r="D804" s="38"/>
      <c r="E804" s="38"/>
      <c r="F804" s="38"/>
      <c r="G804" s="38"/>
      <c r="H804" s="38"/>
      <c r="I804" s="38"/>
      <c r="J804" s="38"/>
      <c r="K804" s="38"/>
      <c r="L804" s="38"/>
      <c r="M804" s="38"/>
      <c r="N804" s="38"/>
      <c r="O804" s="38"/>
      <c r="P804" s="38"/>
      <c r="Q804" s="38"/>
      <c r="R804" s="38"/>
      <c r="S804" s="38"/>
      <c r="T804" s="38"/>
      <c r="U804" s="38"/>
      <c r="V804" s="38"/>
      <c r="W804" s="38"/>
      <c r="X804" s="38"/>
      <c r="Y804" s="38"/>
      <c r="Z804" s="38"/>
    </row>
    <row r="805" spans="1:26" ht="14.25" customHeight="1" x14ac:dyDescent="0.25">
      <c r="A805" s="38"/>
      <c r="B805" s="38"/>
      <c r="C805" s="38"/>
      <c r="D805" s="38"/>
      <c r="E805" s="38"/>
      <c r="F805" s="38"/>
      <c r="G805" s="38"/>
      <c r="H805" s="38"/>
      <c r="I805" s="38"/>
      <c r="J805" s="38"/>
      <c r="K805" s="38"/>
      <c r="L805" s="38"/>
      <c r="M805" s="38"/>
      <c r="N805" s="38"/>
      <c r="O805" s="38"/>
      <c r="P805" s="38"/>
      <c r="Q805" s="38"/>
      <c r="R805" s="38"/>
      <c r="S805" s="38"/>
      <c r="T805" s="38"/>
      <c r="U805" s="38"/>
      <c r="V805" s="38"/>
      <c r="W805" s="38"/>
      <c r="X805" s="38"/>
      <c r="Y805" s="38"/>
      <c r="Z805" s="38"/>
    </row>
    <row r="806" spans="1:26" ht="14.25" customHeight="1" x14ac:dyDescent="0.25">
      <c r="A806" s="38"/>
      <c r="B806" s="38"/>
      <c r="C806" s="38"/>
      <c r="D806" s="38"/>
      <c r="E806" s="38"/>
      <c r="F806" s="38"/>
      <c r="G806" s="38"/>
      <c r="H806" s="38"/>
      <c r="I806" s="38"/>
      <c r="J806" s="38"/>
      <c r="K806" s="38"/>
      <c r="L806" s="38"/>
      <c r="M806" s="38"/>
      <c r="N806" s="38"/>
      <c r="O806" s="38"/>
      <c r="P806" s="38"/>
      <c r="Q806" s="38"/>
      <c r="R806" s="38"/>
      <c r="S806" s="38"/>
      <c r="T806" s="38"/>
      <c r="U806" s="38"/>
      <c r="V806" s="38"/>
      <c r="W806" s="38"/>
      <c r="X806" s="38"/>
      <c r="Y806" s="38"/>
      <c r="Z806" s="38"/>
    </row>
    <row r="807" spans="1:26" ht="14.25" customHeight="1" x14ac:dyDescent="0.25">
      <c r="A807" s="38"/>
      <c r="B807" s="38"/>
      <c r="C807" s="38"/>
      <c r="D807" s="38"/>
      <c r="E807" s="38"/>
      <c r="F807" s="38"/>
      <c r="G807" s="38"/>
      <c r="H807" s="38"/>
      <c r="I807" s="38"/>
      <c r="J807" s="38"/>
      <c r="K807" s="38"/>
      <c r="L807" s="38"/>
      <c r="M807" s="38"/>
      <c r="N807" s="38"/>
      <c r="O807" s="38"/>
      <c r="P807" s="38"/>
      <c r="Q807" s="38"/>
      <c r="R807" s="38"/>
      <c r="S807" s="38"/>
      <c r="T807" s="38"/>
      <c r="U807" s="38"/>
      <c r="V807" s="38"/>
      <c r="W807" s="38"/>
      <c r="X807" s="38"/>
      <c r="Y807" s="38"/>
      <c r="Z807" s="38"/>
    </row>
    <row r="808" spans="1:26" ht="14.25" customHeight="1" x14ac:dyDescent="0.25">
      <c r="A808" s="38"/>
      <c r="B808" s="38"/>
      <c r="C808" s="38"/>
      <c r="D808" s="38"/>
      <c r="E808" s="38"/>
      <c r="F808" s="38"/>
      <c r="G808" s="38"/>
      <c r="H808" s="38"/>
      <c r="I808" s="38"/>
      <c r="J808" s="38"/>
      <c r="K808" s="38"/>
      <c r="L808" s="38"/>
      <c r="M808" s="38"/>
      <c r="N808" s="38"/>
      <c r="O808" s="38"/>
      <c r="P808" s="38"/>
      <c r="Q808" s="38"/>
      <c r="R808" s="38"/>
      <c r="S808" s="38"/>
      <c r="T808" s="38"/>
      <c r="U808" s="38"/>
      <c r="V808" s="38"/>
      <c r="W808" s="38"/>
      <c r="X808" s="38"/>
      <c r="Y808" s="38"/>
      <c r="Z808" s="38"/>
    </row>
    <row r="809" spans="1:26" ht="14.25" customHeight="1" x14ac:dyDescent="0.25">
      <c r="A809" s="38"/>
      <c r="B809" s="38"/>
      <c r="C809" s="38"/>
      <c r="D809" s="38"/>
      <c r="E809" s="38"/>
      <c r="F809" s="38"/>
      <c r="G809" s="38"/>
      <c r="H809" s="38"/>
      <c r="I809" s="38"/>
      <c r="J809" s="38"/>
      <c r="K809" s="38"/>
      <c r="L809" s="38"/>
      <c r="M809" s="38"/>
      <c r="N809" s="38"/>
      <c r="O809" s="38"/>
      <c r="P809" s="38"/>
      <c r="Q809" s="38"/>
      <c r="R809" s="38"/>
      <c r="S809" s="38"/>
      <c r="T809" s="38"/>
      <c r="U809" s="38"/>
      <c r="V809" s="38"/>
      <c r="W809" s="38"/>
      <c r="X809" s="38"/>
      <c r="Y809" s="38"/>
      <c r="Z809" s="38"/>
    </row>
    <row r="810" spans="1:26" ht="14.25" customHeight="1" x14ac:dyDescent="0.25">
      <c r="A810" s="38"/>
      <c r="B810" s="38"/>
      <c r="C810" s="38"/>
      <c r="D810" s="38"/>
      <c r="E810" s="38"/>
      <c r="F810" s="38"/>
      <c r="G810" s="38"/>
      <c r="H810" s="38"/>
      <c r="I810" s="38"/>
      <c r="J810" s="38"/>
      <c r="K810" s="38"/>
      <c r="L810" s="38"/>
      <c r="M810" s="38"/>
      <c r="N810" s="38"/>
      <c r="O810" s="38"/>
      <c r="P810" s="38"/>
      <c r="Q810" s="38"/>
      <c r="R810" s="38"/>
      <c r="S810" s="38"/>
      <c r="T810" s="38"/>
      <c r="U810" s="38"/>
      <c r="V810" s="38"/>
      <c r="W810" s="38"/>
      <c r="X810" s="38"/>
      <c r="Y810" s="38"/>
      <c r="Z810" s="38"/>
    </row>
    <row r="811" spans="1:26" ht="14.25" customHeight="1" x14ac:dyDescent="0.25">
      <c r="A811" s="38"/>
      <c r="B811" s="38"/>
      <c r="C811" s="38"/>
      <c r="D811" s="38"/>
      <c r="E811" s="38"/>
      <c r="F811" s="38"/>
      <c r="G811" s="38"/>
      <c r="H811" s="38"/>
      <c r="I811" s="38"/>
      <c r="J811" s="38"/>
      <c r="K811" s="38"/>
      <c r="L811" s="38"/>
      <c r="M811" s="38"/>
      <c r="N811" s="38"/>
      <c r="O811" s="38"/>
      <c r="P811" s="38"/>
      <c r="Q811" s="38"/>
      <c r="R811" s="38"/>
      <c r="S811" s="38"/>
      <c r="T811" s="38"/>
      <c r="U811" s="38"/>
      <c r="V811" s="38"/>
      <c r="W811" s="38"/>
      <c r="X811" s="38"/>
      <c r="Y811" s="38"/>
      <c r="Z811" s="38"/>
    </row>
    <row r="812" spans="1:26" ht="14.25" customHeight="1" x14ac:dyDescent="0.25">
      <c r="A812" s="38"/>
      <c r="B812" s="38"/>
      <c r="C812" s="38"/>
      <c r="D812" s="38"/>
      <c r="E812" s="38"/>
      <c r="F812" s="38"/>
      <c r="G812" s="38"/>
      <c r="H812" s="38"/>
      <c r="I812" s="38"/>
      <c r="J812" s="38"/>
      <c r="K812" s="38"/>
      <c r="L812" s="38"/>
      <c r="M812" s="38"/>
      <c r="N812" s="38"/>
      <c r="O812" s="38"/>
      <c r="P812" s="38"/>
      <c r="Q812" s="38"/>
      <c r="R812" s="38"/>
      <c r="S812" s="38"/>
      <c r="T812" s="38"/>
      <c r="U812" s="38"/>
      <c r="V812" s="38"/>
      <c r="W812" s="38"/>
      <c r="X812" s="38"/>
      <c r="Y812" s="38"/>
      <c r="Z812" s="38"/>
    </row>
    <row r="813" spans="1:26" ht="14.25" customHeight="1" x14ac:dyDescent="0.25">
      <c r="A813" s="38"/>
      <c r="B813" s="38"/>
      <c r="C813" s="38"/>
      <c r="D813" s="38"/>
      <c r="E813" s="38"/>
      <c r="F813" s="38"/>
      <c r="G813" s="38"/>
      <c r="H813" s="38"/>
      <c r="I813" s="38"/>
      <c r="J813" s="38"/>
      <c r="K813" s="38"/>
      <c r="L813" s="38"/>
      <c r="M813" s="38"/>
      <c r="N813" s="38"/>
      <c r="O813" s="38"/>
      <c r="P813" s="38"/>
      <c r="Q813" s="38"/>
      <c r="R813" s="38"/>
      <c r="S813" s="38"/>
      <c r="T813" s="38"/>
      <c r="U813" s="38"/>
      <c r="V813" s="38"/>
      <c r="W813" s="38"/>
      <c r="X813" s="38"/>
      <c r="Y813" s="38"/>
      <c r="Z813" s="38"/>
    </row>
    <row r="814" spans="1:26" ht="14.25" customHeight="1" x14ac:dyDescent="0.25">
      <c r="A814" s="38"/>
      <c r="B814" s="38"/>
      <c r="C814" s="38"/>
      <c r="D814" s="38"/>
      <c r="E814" s="38"/>
      <c r="F814" s="38"/>
      <c r="G814" s="38"/>
      <c r="H814" s="38"/>
      <c r="I814" s="38"/>
      <c r="J814" s="38"/>
      <c r="K814" s="38"/>
      <c r="L814" s="38"/>
      <c r="M814" s="38"/>
      <c r="N814" s="38"/>
      <c r="O814" s="38"/>
      <c r="P814" s="38"/>
      <c r="Q814" s="38"/>
      <c r="R814" s="38"/>
      <c r="S814" s="38"/>
      <c r="T814" s="38"/>
      <c r="U814" s="38"/>
      <c r="V814" s="38"/>
      <c r="W814" s="38"/>
      <c r="X814" s="38"/>
      <c r="Y814" s="38"/>
      <c r="Z814" s="38"/>
    </row>
    <row r="815" spans="1:26" ht="14.25" customHeight="1" x14ac:dyDescent="0.25">
      <c r="A815" s="38"/>
      <c r="B815" s="38"/>
      <c r="C815" s="38"/>
      <c r="D815" s="38"/>
      <c r="E815" s="38"/>
      <c r="F815" s="38"/>
      <c r="G815" s="38"/>
      <c r="H815" s="38"/>
      <c r="I815" s="38"/>
      <c r="J815" s="38"/>
      <c r="K815" s="38"/>
      <c r="L815" s="38"/>
      <c r="M815" s="38"/>
      <c r="N815" s="38"/>
      <c r="O815" s="38"/>
      <c r="P815" s="38"/>
      <c r="Q815" s="38"/>
      <c r="R815" s="38"/>
      <c r="S815" s="38"/>
      <c r="T815" s="38"/>
      <c r="U815" s="38"/>
      <c r="V815" s="38"/>
      <c r="W815" s="38"/>
      <c r="X815" s="38"/>
      <c r="Y815" s="38"/>
      <c r="Z815" s="38"/>
    </row>
    <row r="816" spans="1:26" ht="14.25" customHeight="1" x14ac:dyDescent="0.25">
      <c r="A816" s="38"/>
      <c r="B816" s="38"/>
      <c r="C816" s="38"/>
      <c r="D816" s="38"/>
      <c r="E816" s="38"/>
      <c r="F816" s="38"/>
      <c r="G816" s="38"/>
      <c r="H816" s="38"/>
      <c r="I816" s="38"/>
      <c r="J816" s="38"/>
      <c r="K816" s="38"/>
      <c r="L816" s="38"/>
      <c r="M816" s="38"/>
      <c r="N816" s="38"/>
      <c r="O816" s="38"/>
      <c r="P816" s="38"/>
      <c r="Q816" s="38"/>
      <c r="R816" s="38"/>
      <c r="S816" s="38"/>
      <c r="T816" s="38"/>
      <c r="U816" s="38"/>
      <c r="V816" s="38"/>
      <c r="W816" s="38"/>
      <c r="X816" s="38"/>
      <c r="Y816" s="38"/>
      <c r="Z816" s="38"/>
    </row>
    <row r="817" spans="1:26" ht="14.25" customHeight="1" x14ac:dyDescent="0.25">
      <c r="A817" s="38"/>
      <c r="B817" s="38"/>
      <c r="C817" s="38"/>
      <c r="D817" s="38"/>
      <c r="E817" s="38"/>
      <c r="F817" s="38"/>
      <c r="G817" s="38"/>
      <c r="H817" s="38"/>
      <c r="I817" s="38"/>
      <c r="J817" s="38"/>
      <c r="K817" s="38"/>
      <c r="L817" s="38"/>
      <c r="M817" s="38"/>
      <c r="N817" s="38"/>
      <c r="O817" s="38"/>
      <c r="P817" s="38"/>
      <c r="Q817" s="38"/>
      <c r="R817" s="38"/>
      <c r="S817" s="38"/>
      <c r="T817" s="38"/>
      <c r="U817" s="38"/>
      <c r="V817" s="38"/>
      <c r="W817" s="38"/>
      <c r="X817" s="38"/>
      <c r="Y817" s="38"/>
      <c r="Z817" s="38"/>
    </row>
    <row r="818" spans="1:26" ht="14.25" customHeight="1" x14ac:dyDescent="0.25">
      <c r="A818" s="38"/>
      <c r="B818" s="38"/>
      <c r="C818" s="38"/>
      <c r="D818" s="38"/>
      <c r="E818" s="38"/>
      <c r="F818" s="38"/>
      <c r="G818" s="38"/>
      <c r="H818" s="38"/>
      <c r="I818" s="38"/>
      <c r="J818" s="38"/>
      <c r="K818" s="38"/>
      <c r="L818" s="38"/>
      <c r="M818" s="38"/>
      <c r="N818" s="38"/>
      <c r="O818" s="38"/>
      <c r="P818" s="38"/>
      <c r="Q818" s="38"/>
      <c r="R818" s="38"/>
      <c r="S818" s="38"/>
      <c r="T818" s="38"/>
      <c r="U818" s="38"/>
      <c r="V818" s="38"/>
      <c r="W818" s="38"/>
      <c r="X818" s="38"/>
      <c r="Y818" s="38"/>
      <c r="Z818" s="38"/>
    </row>
    <row r="819" spans="1:26" ht="14.25" customHeight="1" x14ac:dyDescent="0.25">
      <c r="A819" s="38"/>
      <c r="B819" s="38"/>
      <c r="C819" s="38"/>
      <c r="D819" s="38"/>
      <c r="E819" s="38"/>
      <c r="F819" s="38"/>
      <c r="G819" s="38"/>
      <c r="H819" s="38"/>
      <c r="I819" s="38"/>
      <c r="J819" s="38"/>
      <c r="K819" s="38"/>
      <c r="L819" s="38"/>
      <c r="M819" s="38"/>
      <c r="N819" s="38"/>
      <c r="O819" s="38"/>
      <c r="P819" s="38"/>
      <c r="Q819" s="38"/>
      <c r="R819" s="38"/>
      <c r="S819" s="38"/>
      <c r="T819" s="38"/>
      <c r="U819" s="38"/>
      <c r="V819" s="38"/>
      <c r="W819" s="38"/>
      <c r="X819" s="38"/>
      <c r="Y819" s="38"/>
      <c r="Z819" s="38"/>
    </row>
    <row r="820" spans="1:26" ht="14.25" customHeight="1" x14ac:dyDescent="0.25">
      <c r="A820" s="38"/>
      <c r="B820" s="38"/>
      <c r="C820" s="38"/>
      <c r="D820" s="38"/>
      <c r="E820" s="38"/>
      <c r="F820" s="38"/>
      <c r="G820" s="38"/>
      <c r="H820" s="38"/>
      <c r="I820" s="38"/>
      <c r="J820" s="38"/>
      <c r="K820" s="38"/>
      <c r="L820" s="38"/>
      <c r="M820" s="38"/>
      <c r="N820" s="38"/>
      <c r="O820" s="38"/>
      <c r="P820" s="38"/>
      <c r="Q820" s="38"/>
      <c r="R820" s="38"/>
      <c r="S820" s="38"/>
      <c r="T820" s="38"/>
      <c r="U820" s="38"/>
      <c r="V820" s="38"/>
      <c r="W820" s="38"/>
      <c r="X820" s="38"/>
      <c r="Y820" s="38"/>
      <c r="Z820" s="38"/>
    </row>
    <row r="821" spans="1:26" ht="14.25" customHeight="1" x14ac:dyDescent="0.25">
      <c r="A821" s="38"/>
      <c r="B821" s="38"/>
      <c r="C821" s="38"/>
      <c r="D821" s="38"/>
      <c r="E821" s="38"/>
      <c r="F821" s="38"/>
      <c r="G821" s="38"/>
      <c r="H821" s="38"/>
      <c r="I821" s="38"/>
      <c r="J821" s="38"/>
      <c r="K821" s="38"/>
      <c r="L821" s="38"/>
      <c r="M821" s="38"/>
      <c r="N821" s="38"/>
      <c r="O821" s="38"/>
      <c r="P821" s="38"/>
      <c r="Q821" s="38"/>
      <c r="R821" s="38"/>
      <c r="S821" s="38"/>
      <c r="T821" s="38"/>
      <c r="U821" s="38"/>
      <c r="V821" s="38"/>
      <c r="W821" s="38"/>
      <c r="X821" s="38"/>
      <c r="Y821" s="38"/>
      <c r="Z821" s="38"/>
    </row>
    <row r="822" spans="1:26" ht="14.25" customHeight="1" x14ac:dyDescent="0.25">
      <c r="A822" s="38"/>
      <c r="B822" s="38"/>
      <c r="C822" s="38"/>
      <c r="D822" s="38"/>
      <c r="E822" s="38"/>
      <c r="F822" s="38"/>
      <c r="G822" s="38"/>
      <c r="H822" s="38"/>
      <c r="I822" s="38"/>
      <c r="J822" s="38"/>
      <c r="K822" s="38"/>
      <c r="L822" s="38"/>
      <c r="M822" s="38"/>
      <c r="N822" s="38"/>
      <c r="O822" s="38"/>
      <c r="P822" s="38"/>
      <c r="Q822" s="38"/>
      <c r="R822" s="38"/>
      <c r="S822" s="38"/>
      <c r="T822" s="38"/>
      <c r="U822" s="38"/>
      <c r="V822" s="38"/>
      <c r="W822" s="38"/>
      <c r="X822" s="38"/>
      <c r="Y822" s="38"/>
      <c r="Z822" s="38"/>
    </row>
    <row r="823" spans="1:26" ht="14.25" customHeight="1" x14ac:dyDescent="0.25">
      <c r="A823" s="38"/>
      <c r="B823" s="38"/>
      <c r="C823" s="38"/>
      <c r="D823" s="38"/>
      <c r="E823" s="38"/>
      <c r="F823" s="38"/>
      <c r="G823" s="38"/>
      <c r="H823" s="38"/>
      <c r="I823" s="38"/>
      <c r="J823" s="38"/>
      <c r="K823" s="38"/>
      <c r="L823" s="38"/>
      <c r="M823" s="38"/>
      <c r="N823" s="38"/>
      <c r="O823" s="38"/>
      <c r="P823" s="38"/>
      <c r="Q823" s="38"/>
      <c r="R823" s="38"/>
      <c r="S823" s="38"/>
      <c r="T823" s="38"/>
      <c r="U823" s="38"/>
      <c r="V823" s="38"/>
      <c r="W823" s="38"/>
      <c r="X823" s="38"/>
      <c r="Y823" s="38"/>
      <c r="Z823" s="38"/>
    </row>
    <row r="824" spans="1:26" ht="14.25" customHeight="1" x14ac:dyDescent="0.25">
      <c r="A824" s="38"/>
      <c r="B824" s="38"/>
      <c r="C824" s="38"/>
      <c r="D824" s="38"/>
      <c r="E824" s="38"/>
      <c r="F824" s="38"/>
      <c r="G824" s="38"/>
      <c r="H824" s="38"/>
      <c r="I824" s="38"/>
      <c r="J824" s="38"/>
      <c r="K824" s="38"/>
      <c r="L824" s="38"/>
      <c r="M824" s="38"/>
      <c r="N824" s="38"/>
      <c r="O824" s="38"/>
      <c r="P824" s="38"/>
      <c r="Q824" s="38"/>
      <c r="R824" s="38"/>
      <c r="S824" s="38"/>
      <c r="T824" s="38"/>
      <c r="U824" s="38"/>
      <c r="V824" s="38"/>
      <c r="W824" s="38"/>
      <c r="X824" s="38"/>
      <c r="Y824" s="38"/>
      <c r="Z824" s="38"/>
    </row>
    <row r="825" spans="1:26" ht="14.25" customHeight="1" x14ac:dyDescent="0.25">
      <c r="A825" s="38"/>
      <c r="B825" s="38"/>
      <c r="C825" s="38"/>
      <c r="D825" s="38"/>
      <c r="E825" s="38"/>
      <c r="F825" s="38"/>
      <c r="G825" s="38"/>
      <c r="H825" s="38"/>
      <c r="I825" s="38"/>
      <c r="J825" s="38"/>
      <c r="K825" s="38"/>
      <c r="L825" s="38"/>
      <c r="M825" s="38"/>
      <c r="N825" s="38"/>
      <c r="O825" s="38"/>
      <c r="P825" s="38"/>
      <c r="Q825" s="38"/>
      <c r="R825" s="38"/>
      <c r="S825" s="38"/>
      <c r="T825" s="38"/>
      <c r="U825" s="38"/>
      <c r="V825" s="38"/>
      <c r="W825" s="38"/>
      <c r="X825" s="38"/>
      <c r="Y825" s="38"/>
      <c r="Z825" s="38"/>
    </row>
    <row r="826" spans="1:26" ht="14.25" customHeight="1" x14ac:dyDescent="0.25">
      <c r="A826" s="38"/>
      <c r="B826" s="38"/>
      <c r="C826" s="38"/>
      <c r="D826" s="38"/>
      <c r="E826" s="38"/>
      <c r="F826" s="38"/>
      <c r="G826" s="38"/>
      <c r="H826" s="38"/>
      <c r="I826" s="38"/>
      <c r="J826" s="38"/>
      <c r="K826" s="38"/>
      <c r="L826" s="38"/>
      <c r="M826" s="38"/>
      <c r="N826" s="38"/>
      <c r="O826" s="38"/>
      <c r="P826" s="38"/>
      <c r="Q826" s="38"/>
      <c r="R826" s="38"/>
      <c r="S826" s="38"/>
      <c r="T826" s="38"/>
      <c r="U826" s="38"/>
      <c r="V826" s="38"/>
      <c r="W826" s="38"/>
      <c r="X826" s="38"/>
      <c r="Y826" s="38"/>
      <c r="Z826" s="38"/>
    </row>
    <row r="827" spans="1:26" ht="14.25" customHeight="1" x14ac:dyDescent="0.25">
      <c r="A827" s="38"/>
      <c r="B827" s="38"/>
      <c r="C827" s="38"/>
      <c r="D827" s="38"/>
      <c r="E827" s="38"/>
      <c r="F827" s="38"/>
      <c r="G827" s="38"/>
      <c r="H827" s="38"/>
      <c r="I827" s="38"/>
      <c r="J827" s="38"/>
      <c r="K827" s="38"/>
      <c r="L827" s="38"/>
      <c r="M827" s="38"/>
      <c r="N827" s="38"/>
      <c r="O827" s="38"/>
      <c r="P827" s="38"/>
      <c r="Q827" s="38"/>
      <c r="R827" s="38"/>
      <c r="S827" s="38"/>
      <c r="T827" s="38"/>
      <c r="U827" s="38"/>
      <c r="V827" s="38"/>
      <c r="W827" s="38"/>
      <c r="X827" s="38"/>
      <c r="Y827" s="38"/>
      <c r="Z827" s="38"/>
    </row>
    <row r="828" spans="1:26" ht="14.25" customHeight="1" x14ac:dyDescent="0.25">
      <c r="A828" s="38"/>
      <c r="B828" s="38"/>
      <c r="C828" s="38"/>
      <c r="D828" s="38"/>
      <c r="E828" s="38"/>
      <c r="F828" s="38"/>
      <c r="G828" s="38"/>
      <c r="H828" s="38"/>
      <c r="I828" s="38"/>
      <c r="J828" s="38"/>
      <c r="K828" s="38"/>
      <c r="L828" s="38"/>
      <c r="M828" s="38"/>
      <c r="N828" s="38"/>
      <c r="O828" s="38"/>
      <c r="P828" s="38"/>
      <c r="Q828" s="38"/>
      <c r="R828" s="38"/>
      <c r="S828" s="38"/>
      <c r="T828" s="38"/>
      <c r="U828" s="38"/>
      <c r="V828" s="38"/>
      <c r="W828" s="38"/>
      <c r="X828" s="38"/>
      <c r="Y828" s="38"/>
      <c r="Z828" s="38"/>
    </row>
    <row r="829" spans="1:26" ht="14.25" customHeight="1" x14ac:dyDescent="0.25">
      <c r="A829" s="38"/>
      <c r="B829" s="38"/>
      <c r="C829" s="38"/>
      <c r="D829" s="38"/>
      <c r="E829" s="38"/>
      <c r="F829" s="38"/>
      <c r="G829" s="38"/>
      <c r="H829" s="38"/>
      <c r="I829" s="38"/>
      <c r="J829" s="38"/>
      <c r="K829" s="38"/>
      <c r="L829" s="38"/>
      <c r="M829" s="38"/>
      <c r="N829" s="38"/>
      <c r="O829" s="38"/>
      <c r="P829" s="38"/>
      <c r="Q829" s="38"/>
      <c r="R829" s="38"/>
      <c r="S829" s="38"/>
      <c r="T829" s="38"/>
      <c r="U829" s="38"/>
      <c r="V829" s="38"/>
      <c r="W829" s="38"/>
      <c r="X829" s="38"/>
      <c r="Y829" s="38"/>
      <c r="Z829" s="38"/>
    </row>
    <row r="830" spans="1:26" ht="14.25" customHeight="1" x14ac:dyDescent="0.25">
      <c r="A830" s="38"/>
      <c r="B830" s="38"/>
      <c r="C830" s="38"/>
      <c r="D830" s="38"/>
      <c r="E830" s="38"/>
      <c r="F830" s="38"/>
      <c r="G830" s="38"/>
      <c r="H830" s="38"/>
      <c r="I830" s="38"/>
      <c r="J830" s="38"/>
      <c r="K830" s="38"/>
      <c r="L830" s="38"/>
      <c r="M830" s="38"/>
      <c r="N830" s="38"/>
      <c r="O830" s="38"/>
      <c r="P830" s="38"/>
      <c r="Q830" s="38"/>
      <c r="R830" s="38"/>
      <c r="S830" s="38"/>
      <c r="T830" s="38"/>
      <c r="U830" s="38"/>
      <c r="V830" s="38"/>
      <c r="W830" s="38"/>
      <c r="X830" s="38"/>
      <c r="Y830" s="38"/>
      <c r="Z830" s="38"/>
    </row>
    <row r="831" spans="1:26" ht="14.25" customHeight="1" x14ac:dyDescent="0.25">
      <c r="A831" s="38"/>
      <c r="B831" s="38"/>
      <c r="C831" s="38"/>
      <c r="D831" s="38"/>
      <c r="E831" s="38"/>
      <c r="F831" s="38"/>
      <c r="G831" s="38"/>
      <c r="H831" s="38"/>
      <c r="I831" s="38"/>
      <c r="J831" s="38"/>
      <c r="K831" s="38"/>
      <c r="L831" s="38"/>
      <c r="M831" s="38"/>
      <c r="N831" s="38"/>
      <c r="O831" s="38"/>
      <c r="P831" s="38"/>
      <c r="Q831" s="38"/>
      <c r="R831" s="38"/>
      <c r="S831" s="38"/>
      <c r="T831" s="38"/>
      <c r="U831" s="38"/>
      <c r="V831" s="38"/>
      <c r="W831" s="38"/>
      <c r="X831" s="38"/>
      <c r="Y831" s="38"/>
      <c r="Z831" s="38"/>
    </row>
    <row r="832" spans="1:26" ht="14.25" customHeight="1" x14ac:dyDescent="0.25">
      <c r="A832" s="38"/>
      <c r="B832" s="38"/>
      <c r="C832" s="38"/>
      <c r="D832" s="38"/>
      <c r="E832" s="38"/>
      <c r="F832" s="38"/>
      <c r="G832" s="38"/>
      <c r="H832" s="38"/>
      <c r="I832" s="38"/>
      <c r="J832" s="38"/>
      <c r="K832" s="38"/>
      <c r="L832" s="38"/>
      <c r="M832" s="38"/>
      <c r="N832" s="38"/>
      <c r="O832" s="38"/>
      <c r="P832" s="38"/>
      <c r="Q832" s="38"/>
      <c r="R832" s="38"/>
      <c r="S832" s="38"/>
      <c r="T832" s="38"/>
      <c r="U832" s="38"/>
      <c r="V832" s="38"/>
      <c r="W832" s="38"/>
      <c r="X832" s="38"/>
      <c r="Y832" s="38"/>
      <c r="Z832" s="38"/>
    </row>
    <row r="833" spans="1:26" ht="14.25" customHeight="1" x14ac:dyDescent="0.25">
      <c r="A833" s="38"/>
      <c r="B833" s="38"/>
      <c r="C833" s="38"/>
      <c r="D833" s="38"/>
      <c r="E833" s="38"/>
      <c r="F833" s="38"/>
      <c r="G833" s="38"/>
      <c r="H833" s="38"/>
      <c r="I833" s="38"/>
      <c r="J833" s="38"/>
      <c r="K833" s="38"/>
      <c r="L833" s="38"/>
      <c r="M833" s="38"/>
      <c r="N833" s="38"/>
      <c r="O833" s="38"/>
      <c r="P833" s="38"/>
      <c r="Q833" s="38"/>
      <c r="R833" s="38"/>
      <c r="S833" s="38"/>
      <c r="T833" s="38"/>
      <c r="U833" s="38"/>
      <c r="V833" s="38"/>
      <c r="W833" s="38"/>
      <c r="X833" s="38"/>
      <c r="Y833" s="38"/>
      <c r="Z833" s="38"/>
    </row>
    <row r="834" spans="1:26" ht="14.25" customHeight="1" x14ac:dyDescent="0.25">
      <c r="A834" s="38"/>
      <c r="B834" s="38"/>
      <c r="C834" s="38"/>
      <c r="D834" s="38"/>
      <c r="E834" s="38"/>
      <c r="F834" s="38"/>
      <c r="G834" s="38"/>
      <c r="H834" s="38"/>
      <c r="I834" s="38"/>
      <c r="J834" s="38"/>
      <c r="K834" s="38"/>
      <c r="L834" s="38"/>
      <c r="M834" s="38"/>
      <c r="N834" s="38"/>
      <c r="O834" s="38"/>
      <c r="P834" s="38"/>
      <c r="Q834" s="38"/>
      <c r="R834" s="38"/>
      <c r="S834" s="38"/>
      <c r="T834" s="38"/>
      <c r="U834" s="38"/>
      <c r="V834" s="38"/>
      <c r="W834" s="38"/>
      <c r="X834" s="38"/>
      <c r="Y834" s="38"/>
      <c r="Z834" s="38"/>
    </row>
    <row r="835" spans="1:26" ht="14.25" customHeight="1" x14ac:dyDescent="0.25">
      <c r="A835" s="38"/>
      <c r="B835" s="38"/>
      <c r="C835" s="38"/>
      <c r="D835" s="38"/>
      <c r="E835" s="38"/>
      <c r="F835" s="38"/>
      <c r="G835" s="38"/>
      <c r="H835" s="38"/>
      <c r="I835" s="38"/>
      <c r="J835" s="38"/>
      <c r="K835" s="38"/>
      <c r="L835" s="38"/>
      <c r="M835" s="38"/>
      <c r="N835" s="38"/>
      <c r="O835" s="38"/>
      <c r="P835" s="38"/>
      <c r="Q835" s="38"/>
      <c r="R835" s="38"/>
      <c r="S835" s="38"/>
      <c r="T835" s="38"/>
      <c r="U835" s="38"/>
      <c r="V835" s="38"/>
      <c r="W835" s="38"/>
      <c r="X835" s="38"/>
      <c r="Y835" s="38"/>
      <c r="Z835" s="38"/>
    </row>
    <row r="836" spans="1:26" ht="14.25" customHeight="1" x14ac:dyDescent="0.25">
      <c r="A836" s="38"/>
      <c r="B836" s="38"/>
      <c r="C836" s="38"/>
      <c r="D836" s="38"/>
      <c r="E836" s="38"/>
      <c r="F836" s="38"/>
      <c r="G836" s="38"/>
      <c r="H836" s="38"/>
      <c r="I836" s="38"/>
      <c r="J836" s="38"/>
      <c r="K836" s="38"/>
      <c r="L836" s="38"/>
      <c r="M836" s="38"/>
      <c r="N836" s="38"/>
      <c r="O836" s="38"/>
      <c r="P836" s="38"/>
      <c r="Q836" s="38"/>
      <c r="R836" s="38"/>
      <c r="S836" s="38"/>
      <c r="T836" s="38"/>
      <c r="U836" s="38"/>
      <c r="V836" s="38"/>
      <c r="W836" s="38"/>
      <c r="X836" s="38"/>
      <c r="Y836" s="38"/>
      <c r="Z836" s="38"/>
    </row>
    <row r="837" spans="1:26" ht="14.25" customHeight="1" x14ac:dyDescent="0.25">
      <c r="A837" s="38"/>
      <c r="B837" s="38"/>
      <c r="C837" s="38"/>
      <c r="D837" s="38"/>
      <c r="E837" s="38"/>
      <c r="F837" s="38"/>
      <c r="G837" s="38"/>
      <c r="H837" s="38"/>
      <c r="I837" s="38"/>
      <c r="J837" s="38"/>
      <c r="K837" s="38"/>
      <c r="L837" s="38"/>
      <c r="M837" s="38"/>
      <c r="N837" s="38"/>
      <c r="O837" s="38"/>
      <c r="P837" s="38"/>
      <c r="Q837" s="38"/>
      <c r="R837" s="38"/>
      <c r="S837" s="38"/>
      <c r="T837" s="38"/>
      <c r="U837" s="38"/>
      <c r="V837" s="38"/>
      <c r="W837" s="38"/>
      <c r="X837" s="38"/>
      <c r="Y837" s="38"/>
      <c r="Z837" s="38"/>
    </row>
    <row r="838" spans="1:26" ht="14.25" customHeight="1" x14ac:dyDescent="0.25">
      <c r="A838" s="38"/>
      <c r="B838" s="38"/>
      <c r="C838" s="38"/>
      <c r="D838" s="38"/>
      <c r="E838" s="38"/>
      <c r="F838" s="38"/>
      <c r="G838" s="38"/>
      <c r="H838" s="38"/>
      <c r="I838" s="38"/>
      <c r="J838" s="38"/>
      <c r="K838" s="38"/>
      <c r="L838" s="38"/>
      <c r="M838" s="38"/>
      <c r="N838" s="38"/>
      <c r="O838" s="38"/>
      <c r="P838" s="38"/>
      <c r="Q838" s="38"/>
      <c r="R838" s="38"/>
      <c r="S838" s="38"/>
      <c r="T838" s="38"/>
      <c r="U838" s="38"/>
      <c r="V838" s="38"/>
      <c r="W838" s="38"/>
      <c r="X838" s="38"/>
      <c r="Y838" s="38"/>
      <c r="Z838" s="38"/>
    </row>
    <row r="839" spans="1:26" ht="14.25" customHeight="1" x14ac:dyDescent="0.25">
      <c r="A839" s="38"/>
      <c r="B839" s="38"/>
      <c r="C839" s="38"/>
      <c r="D839" s="38"/>
      <c r="E839" s="38"/>
      <c r="F839" s="38"/>
      <c r="G839" s="38"/>
      <c r="H839" s="38"/>
      <c r="I839" s="38"/>
      <c r="J839" s="38"/>
      <c r="K839" s="38"/>
      <c r="L839" s="38"/>
      <c r="M839" s="38"/>
      <c r="N839" s="38"/>
      <c r="O839" s="38"/>
      <c r="P839" s="38"/>
      <c r="Q839" s="38"/>
      <c r="R839" s="38"/>
      <c r="S839" s="38"/>
      <c r="T839" s="38"/>
      <c r="U839" s="38"/>
      <c r="V839" s="38"/>
      <c r="W839" s="38"/>
      <c r="X839" s="38"/>
      <c r="Y839" s="38"/>
      <c r="Z839" s="38"/>
    </row>
    <row r="840" spans="1:26" ht="14.25" customHeight="1" x14ac:dyDescent="0.25">
      <c r="A840" s="38"/>
      <c r="B840" s="38"/>
      <c r="C840" s="38"/>
      <c r="D840" s="38"/>
      <c r="E840" s="38"/>
      <c r="F840" s="38"/>
      <c r="G840" s="38"/>
      <c r="H840" s="38"/>
      <c r="I840" s="38"/>
      <c r="J840" s="38"/>
      <c r="K840" s="38"/>
      <c r="L840" s="38"/>
      <c r="M840" s="38"/>
      <c r="N840" s="38"/>
      <c r="O840" s="38"/>
      <c r="P840" s="38"/>
      <c r="Q840" s="38"/>
      <c r="R840" s="38"/>
      <c r="S840" s="38"/>
      <c r="T840" s="38"/>
      <c r="U840" s="38"/>
      <c r="V840" s="38"/>
      <c r="W840" s="38"/>
      <c r="X840" s="38"/>
      <c r="Y840" s="38"/>
      <c r="Z840" s="38"/>
    </row>
    <row r="841" spans="1:26" ht="14.25" customHeight="1" x14ac:dyDescent="0.25">
      <c r="A841" s="38"/>
      <c r="B841" s="38"/>
      <c r="C841" s="38"/>
      <c r="D841" s="38"/>
      <c r="E841" s="38"/>
      <c r="F841" s="38"/>
      <c r="G841" s="38"/>
      <c r="H841" s="38"/>
      <c r="I841" s="38"/>
      <c r="J841" s="38"/>
      <c r="K841" s="38"/>
      <c r="L841" s="38"/>
      <c r="M841" s="38"/>
      <c r="N841" s="38"/>
      <c r="O841" s="38"/>
      <c r="P841" s="38"/>
      <c r="Q841" s="38"/>
      <c r="R841" s="38"/>
      <c r="S841" s="38"/>
      <c r="T841" s="38"/>
      <c r="U841" s="38"/>
      <c r="V841" s="38"/>
      <c r="W841" s="38"/>
      <c r="X841" s="38"/>
      <c r="Y841" s="38"/>
      <c r="Z841" s="38"/>
    </row>
    <row r="842" spans="1:26" ht="14.25" customHeight="1" x14ac:dyDescent="0.25">
      <c r="A842" s="38"/>
      <c r="B842" s="38"/>
      <c r="C842" s="38"/>
      <c r="D842" s="38"/>
      <c r="E842" s="38"/>
      <c r="F842" s="38"/>
      <c r="G842" s="38"/>
      <c r="H842" s="38"/>
      <c r="I842" s="38"/>
      <c r="J842" s="38"/>
      <c r="K842" s="38"/>
      <c r="L842" s="38"/>
      <c r="M842" s="38"/>
      <c r="N842" s="38"/>
      <c r="O842" s="38"/>
      <c r="P842" s="38"/>
      <c r="Q842" s="38"/>
      <c r="R842" s="38"/>
      <c r="S842" s="38"/>
      <c r="T842" s="38"/>
      <c r="U842" s="38"/>
      <c r="V842" s="38"/>
      <c r="W842" s="38"/>
      <c r="X842" s="38"/>
      <c r="Y842" s="38"/>
      <c r="Z842" s="38"/>
    </row>
    <row r="843" spans="1:26" ht="14.25" customHeight="1" x14ac:dyDescent="0.25">
      <c r="A843" s="38"/>
      <c r="B843" s="38"/>
      <c r="C843" s="38"/>
      <c r="D843" s="38"/>
      <c r="E843" s="38"/>
      <c r="F843" s="38"/>
      <c r="G843" s="38"/>
      <c r="H843" s="38"/>
      <c r="I843" s="38"/>
      <c r="J843" s="38"/>
      <c r="K843" s="38"/>
      <c r="L843" s="38"/>
      <c r="M843" s="38"/>
      <c r="N843" s="38"/>
      <c r="O843" s="38"/>
      <c r="P843" s="38"/>
      <c r="Q843" s="38"/>
      <c r="R843" s="38"/>
      <c r="S843" s="38"/>
      <c r="T843" s="38"/>
      <c r="U843" s="38"/>
      <c r="V843" s="38"/>
      <c r="W843" s="38"/>
      <c r="X843" s="38"/>
      <c r="Y843" s="38"/>
      <c r="Z843" s="38"/>
    </row>
    <row r="844" spans="1:26" ht="14.25" customHeight="1" x14ac:dyDescent="0.25">
      <c r="A844" s="38"/>
      <c r="B844" s="38"/>
      <c r="C844" s="38"/>
      <c r="D844" s="38"/>
      <c r="E844" s="38"/>
      <c r="F844" s="38"/>
      <c r="G844" s="38"/>
      <c r="H844" s="38"/>
      <c r="I844" s="38"/>
      <c r="J844" s="38"/>
      <c r="K844" s="38"/>
      <c r="L844" s="38"/>
      <c r="M844" s="38"/>
      <c r="N844" s="38"/>
      <c r="O844" s="38"/>
      <c r="P844" s="38"/>
      <c r="Q844" s="38"/>
      <c r="R844" s="38"/>
      <c r="S844" s="38"/>
      <c r="T844" s="38"/>
      <c r="U844" s="38"/>
      <c r="V844" s="38"/>
      <c r="W844" s="38"/>
      <c r="X844" s="38"/>
      <c r="Y844" s="38"/>
      <c r="Z844" s="38"/>
    </row>
    <row r="845" spans="1:26" ht="14.25" customHeight="1" x14ac:dyDescent="0.25">
      <c r="A845" s="38"/>
      <c r="B845" s="38"/>
      <c r="C845" s="38"/>
      <c r="D845" s="38"/>
      <c r="E845" s="38"/>
      <c r="F845" s="38"/>
      <c r="G845" s="38"/>
      <c r="H845" s="38"/>
      <c r="I845" s="38"/>
      <c r="J845" s="38"/>
      <c r="K845" s="38"/>
      <c r="L845" s="38"/>
      <c r="M845" s="38"/>
      <c r="N845" s="38"/>
      <c r="O845" s="38"/>
      <c r="P845" s="38"/>
      <c r="Q845" s="38"/>
      <c r="R845" s="38"/>
      <c r="S845" s="38"/>
      <c r="T845" s="38"/>
      <c r="U845" s="38"/>
      <c r="V845" s="38"/>
      <c r="W845" s="38"/>
      <c r="X845" s="38"/>
      <c r="Y845" s="38"/>
      <c r="Z845" s="38"/>
    </row>
    <row r="846" spans="1:26" ht="14.25" customHeight="1" x14ac:dyDescent="0.25">
      <c r="A846" s="38"/>
      <c r="B846" s="38"/>
      <c r="C846" s="38"/>
      <c r="D846" s="38"/>
      <c r="E846" s="38"/>
      <c r="F846" s="38"/>
      <c r="G846" s="38"/>
      <c r="H846" s="38"/>
      <c r="I846" s="38"/>
      <c r="J846" s="38"/>
      <c r="K846" s="38"/>
      <c r="L846" s="38"/>
      <c r="M846" s="38"/>
      <c r="N846" s="38"/>
      <c r="O846" s="38"/>
      <c r="P846" s="38"/>
      <c r="Q846" s="38"/>
      <c r="R846" s="38"/>
      <c r="S846" s="38"/>
      <c r="T846" s="38"/>
      <c r="U846" s="38"/>
      <c r="V846" s="38"/>
      <c r="W846" s="38"/>
      <c r="X846" s="38"/>
      <c r="Y846" s="38"/>
      <c r="Z846" s="38"/>
    </row>
    <row r="847" spans="1:26" ht="14.25" customHeight="1" x14ac:dyDescent="0.25">
      <c r="A847" s="38"/>
      <c r="B847" s="38"/>
      <c r="C847" s="38"/>
      <c r="D847" s="38"/>
      <c r="E847" s="38"/>
      <c r="F847" s="38"/>
      <c r="G847" s="38"/>
      <c r="H847" s="38"/>
      <c r="I847" s="38"/>
      <c r="J847" s="38"/>
      <c r="K847" s="38"/>
      <c r="L847" s="38"/>
      <c r="M847" s="38"/>
      <c r="N847" s="38"/>
      <c r="O847" s="38"/>
      <c r="P847" s="38"/>
      <c r="Q847" s="38"/>
      <c r="R847" s="38"/>
      <c r="S847" s="38"/>
      <c r="T847" s="38"/>
      <c r="U847" s="38"/>
      <c r="V847" s="38"/>
      <c r="W847" s="38"/>
      <c r="X847" s="38"/>
      <c r="Y847" s="38"/>
      <c r="Z847" s="38"/>
    </row>
    <row r="848" spans="1:26" ht="14.25" customHeight="1" x14ac:dyDescent="0.25">
      <c r="A848" s="38"/>
      <c r="B848" s="38"/>
      <c r="C848" s="38"/>
      <c r="D848" s="38"/>
      <c r="E848" s="38"/>
      <c r="F848" s="38"/>
      <c r="G848" s="38"/>
      <c r="H848" s="38"/>
      <c r="I848" s="38"/>
      <c r="J848" s="38"/>
      <c r="K848" s="38"/>
      <c r="L848" s="38"/>
      <c r="M848" s="38"/>
      <c r="N848" s="38"/>
      <c r="O848" s="38"/>
      <c r="P848" s="38"/>
      <c r="Q848" s="38"/>
      <c r="R848" s="38"/>
      <c r="S848" s="38"/>
      <c r="T848" s="38"/>
      <c r="U848" s="38"/>
      <c r="V848" s="38"/>
      <c r="W848" s="38"/>
      <c r="X848" s="38"/>
      <c r="Y848" s="38"/>
      <c r="Z848" s="38"/>
    </row>
    <row r="849" spans="1:26" ht="14.25" customHeight="1" x14ac:dyDescent="0.25">
      <c r="A849" s="38"/>
      <c r="B849" s="38"/>
      <c r="C849" s="38"/>
      <c r="D849" s="38"/>
      <c r="E849" s="38"/>
      <c r="F849" s="38"/>
      <c r="G849" s="38"/>
      <c r="H849" s="38"/>
      <c r="I849" s="38"/>
      <c r="J849" s="38"/>
      <c r="K849" s="38"/>
      <c r="L849" s="38"/>
      <c r="M849" s="38"/>
      <c r="N849" s="38"/>
      <c r="O849" s="38"/>
      <c r="P849" s="38"/>
      <c r="Q849" s="38"/>
      <c r="R849" s="38"/>
      <c r="S849" s="38"/>
      <c r="T849" s="38"/>
      <c r="U849" s="38"/>
      <c r="V849" s="38"/>
      <c r="W849" s="38"/>
      <c r="X849" s="38"/>
      <c r="Y849" s="38"/>
      <c r="Z849" s="38"/>
    </row>
    <row r="850" spans="1:26" ht="14.25" customHeight="1" x14ac:dyDescent="0.25">
      <c r="A850" s="38"/>
      <c r="B850" s="38"/>
      <c r="C850" s="38"/>
      <c r="D850" s="38"/>
      <c r="E850" s="38"/>
      <c r="F850" s="38"/>
      <c r="G850" s="38"/>
      <c r="H850" s="38"/>
      <c r="I850" s="38"/>
      <c r="J850" s="38"/>
      <c r="K850" s="38"/>
      <c r="L850" s="38"/>
      <c r="M850" s="38"/>
      <c r="N850" s="38"/>
      <c r="O850" s="38"/>
      <c r="P850" s="38"/>
      <c r="Q850" s="38"/>
      <c r="R850" s="38"/>
      <c r="S850" s="38"/>
      <c r="T850" s="38"/>
      <c r="U850" s="38"/>
      <c r="V850" s="38"/>
      <c r="W850" s="38"/>
      <c r="X850" s="38"/>
      <c r="Y850" s="38"/>
      <c r="Z850" s="38"/>
    </row>
    <row r="851" spans="1:26" ht="14.25" customHeight="1" x14ac:dyDescent="0.25">
      <c r="A851" s="38"/>
      <c r="B851" s="38"/>
      <c r="C851" s="38"/>
      <c r="D851" s="38"/>
      <c r="E851" s="38"/>
      <c r="F851" s="38"/>
      <c r="G851" s="38"/>
      <c r="H851" s="38"/>
      <c r="I851" s="38"/>
      <c r="J851" s="38"/>
      <c r="K851" s="38"/>
      <c r="L851" s="38"/>
      <c r="M851" s="38"/>
      <c r="N851" s="38"/>
      <c r="O851" s="38"/>
      <c r="P851" s="38"/>
      <c r="Q851" s="38"/>
      <c r="R851" s="38"/>
      <c r="S851" s="38"/>
      <c r="T851" s="38"/>
      <c r="U851" s="38"/>
      <c r="V851" s="38"/>
      <c r="W851" s="38"/>
      <c r="X851" s="38"/>
      <c r="Y851" s="38"/>
      <c r="Z851" s="38"/>
    </row>
    <row r="852" spans="1:26" ht="14.25" customHeight="1" x14ac:dyDescent="0.25">
      <c r="A852" s="38"/>
      <c r="B852" s="38"/>
      <c r="C852" s="38"/>
      <c r="D852" s="38"/>
      <c r="E852" s="38"/>
      <c r="F852" s="38"/>
      <c r="G852" s="38"/>
      <c r="H852" s="38"/>
      <c r="I852" s="38"/>
      <c r="J852" s="38"/>
      <c r="K852" s="38"/>
      <c r="L852" s="38"/>
      <c r="M852" s="38"/>
      <c r="N852" s="38"/>
      <c r="O852" s="38"/>
      <c r="P852" s="38"/>
      <c r="Q852" s="38"/>
      <c r="R852" s="38"/>
      <c r="S852" s="38"/>
      <c r="T852" s="38"/>
      <c r="U852" s="38"/>
      <c r="V852" s="38"/>
      <c r="W852" s="38"/>
      <c r="X852" s="38"/>
      <c r="Y852" s="38"/>
      <c r="Z852" s="38"/>
    </row>
    <row r="853" spans="1:26" ht="14.25" customHeight="1" x14ac:dyDescent="0.25">
      <c r="A853" s="38"/>
      <c r="B853" s="38"/>
      <c r="C853" s="38"/>
      <c r="D853" s="38"/>
      <c r="E853" s="38"/>
      <c r="F853" s="38"/>
      <c r="G853" s="38"/>
      <c r="H853" s="38"/>
      <c r="I853" s="38"/>
      <c r="J853" s="38"/>
      <c r="K853" s="38"/>
      <c r="L853" s="38"/>
      <c r="M853" s="38"/>
      <c r="N853" s="38"/>
      <c r="O853" s="38"/>
      <c r="P853" s="38"/>
      <c r="Q853" s="38"/>
      <c r="R853" s="38"/>
      <c r="S853" s="38"/>
      <c r="T853" s="38"/>
      <c r="U853" s="38"/>
      <c r="V853" s="38"/>
      <c r="W853" s="38"/>
      <c r="X853" s="38"/>
      <c r="Y853" s="38"/>
      <c r="Z853" s="38"/>
    </row>
    <row r="854" spans="1:26" ht="14.25" customHeight="1" x14ac:dyDescent="0.25">
      <c r="A854" s="38"/>
      <c r="B854" s="38"/>
      <c r="C854" s="38"/>
      <c r="D854" s="38"/>
      <c r="E854" s="38"/>
      <c r="F854" s="38"/>
      <c r="G854" s="38"/>
      <c r="H854" s="38"/>
      <c r="I854" s="38"/>
      <c r="J854" s="38"/>
      <c r="K854" s="38"/>
      <c r="L854" s="38"/>
      <c r="M854" s="38"/>
      <c r="N854" s="38"/>
      <c r="O854" s="38"/>
      <c r="P854" s="38"/>
      <c r="Q854" s="38"/>
      <c r="R854" s="38"/>
      <c r="S854" s="38"/>
      <c r="T854" s="38"/>
      <c r="U854" s="38"/>
      <c r="V854" s="38"/>
      <c r="W854" s="38"/>
      <c r="X854" s="38"/>
      <c r="Y854" s="38"/>
      <c r="Z854" s="38"/>
    </row>
    <row r="855" spans="1:26" ht="14.25" customHeight="1" x14ac:dyDescent="0.25">
      <c r="A855" s="38"/>
      <c r="B855" s="38"/>
      <c r="C855" s="38"/>
      <c r="D855" s="38"/>
      <c r="E855" s="38"/>
      <c r="F855" s="38"/>
      <c r="G855" s="38"/>
      <c r="H855" s="38"/>
      <c r="I855" s="38"/>
      <c r="J855" s="38"/>
      <c r="K855" s="38"/>
      <c r="L855" s="38"/>
      <c r="M855" s="38"/>
      <c r="N855" s="38"/>
      <c r="O855" s="38"/>
      <c r="P855" s="38"/>
      <c r="Q855" s="38"/>
      <c r="R855" s="38"/>
      <c r="S855" s="38"/>
      <c r="T855" s="38"/>
      <c r="U855" s="38"/>
      <c r="V855" s="38"/>
      <c r="W855" s="38"/>
      <c r="X855" s="38"/>
      <c r="Y855" s="38"/>
      <c r="Z855" s="38"/>
    </row>
    <row r="856" spans="1:26" ht="14.25" customHeight="1" x14ac:dyDescent="0.25">
      <c r="A856" s="38"/>
      <c r="B856" s="38"/>
      <c r="C856" s="38"/>
      <c r="D856" s="38"/>
      <c r="E856" s="38"/>
      <c r="F856" s="38"/>
      <c r="G856" s="38"/>
      <c r="H856" s="38"/>
      <c r="I856" s="38"/>
      <c r="J856" s="38"/>
      <c r="K856" s="38"/>
      <c r="L856" s="38"/>
      <c r="M856" s="38"/>
      <c r="N856" s="38"/>
      <c r="O856" s="38"/>
      <c r="P856" s="38"/>
      <c r="Q856" s="38"/>
      <c r="R856" s="38"/>
      <c r="S856" s="38"/>
      <c r="T856" s="38"/>
      <c r="U856" s="38"/>
      <c r="V856" s="38"/>
      <c r="W856" s="38"/>
      <c r="X856" s="38"/>
      <c r="Y856" s="38"/>
      <c r="Z856" s="38"/>
    </row>
    <row r="857" spans="1:26" ht="14.25" customHeight="1" x14ac:dyDescent="0.25">
      <c r="A857" s="38"/>
      <c r="B857" s="38"/>
      <c r="C857" s="38"/>
      <c r="D857" s="38"/>
      <c r="E857" s="38"/>
      <c r="F857" s="38"/>
      <c r="G857" s="38"/>
      <c r="H857" s="38"/>
      <c r="I857" s="38"/>
      <c r="J857" s="38"/>
      <c r="K857" s="38"/>
      <c r="L857" s="38"/>
      <c r="M857" s="38"/>
      <c r="N857" s="38"/>
      <c r="O857" s="38"/>
      <c r="P857" s="38"/>
      <c r="Q857" s="38"/>
      <c r="R857" s="38"/>
      <c r="S857" s="38"/>
      <c r="T857" s="38"/>
      <c r="U857" s="38"/>
      <c r="V857" s="38"/>
      <c r="W857" s="38"/>
      <c r="X857" s="38"/>
      <c r="Y857" s="38"/>
      <c r="Z857" s="38"/>
    </row>
    <row r="858" spans="1:26" ht="14.25" customHeight="1" x14ac:dyDescent="0.25">
      <c r="A858" s="38"/>
      <c r="B858" s="38"/>
      <c r="C858" s="38"/>
      <c r="D858" s="38"/>
      <c r="E858" s="38"/>
      <c r="F858" s="38"/>
      <c r="G858" s="38"/>
      <c r="H858" s="38"/>
      <c r="I858" s="38"/>
      <c r="J858" s="38"/>
      <c r="K858" s="38"/>
      <c r="L858" s="38"/>
      <c r="M858" s="38"/>
      <c r="N858" s="38"/>
      <c r="O858" s="38"/>
      <c r="P858" s="38"/>
      <c r="Q858" s="38"/>
      <c r="R858" s="38"/>
      <c r="S858" s="38"/>
      <c r="T858" s="38"/>
      <c r="U858" s="38"/>
      <c r="V858" s="38"/>
      <c r="W858" s="38"/>
      <c r="X858" s="38"/>
      <c r="Y858" s="38"/>
      <c r="Z858" s="38"/>
    </row>
    <row r="859" spans="1:26" ht="14.25" customHeight="1" x14ac:dyDescent="0.25">
      <c r="A859" s="38"/>
      <c r="B859" s="38"/>
      <c r="C859" s="38"/>
      <c r="D859" s="38"/>
      <c r="E859" s="38"/>
      <c r="F859" s="38"/>
      <c r="G859" s="38"/>
      <c r="H859" s="38"/>
      <c r="I859" s="38"/>
      <c r="J859" s="38"/>
      <c r="K859" s="38"/>
      <c r="L859" s="38"/>
      <c r="M859" s="38"/>
      <c r="N859" s="38"/>
      <c r="O859" s="38"/>
      <c r="P859" s="38"/>
      <c r="Q859" s="38"/>
      <c r="R859" s="38"/>
      <c r="S859" s="38"/>
      <c r="T859" s="38"/>
      <c r="U859" s="38"/>
      <c r="V859" s="38"/>
      <c r="W859" s="38"/>
      <c r="X859" s="38"/>
      <c r="Y859" s="38"/>
      <c r="Z859" s="38"/>
    </row>
    <row r="860" spans="1:26" ht="14.25" customHeight="1" x14ac:dyDescent="0.25">
      <c r="A860" s="38"/>
      <c r="B860" s="38"/>
      <c r="C860" s="38"/>
      <c r="D860" s="38"/>
      <c r="E860" s="38"/>
      <c r="F860" s="38"/>
      <c r="G860" s="38"/>
      <c r="H860" s="38"/>
      <c r="I860" s="38"/>
      <c r="J860" s="38"/>
      <c r="K860" s="38"/>
      <c r="L860" s="38"/>
      <c r="M860" s="38"/>
      <c r="N860" s="38"/>
      <c r="O860" s="38"/>
      <c r="P860" s="38"/>
      <c r="Q860" s="38"/>
      <c r="R860" s="38"/>
      <c r="S860" s="38"/>
      <c r="T860" s="38"/>
      <c r="U860" s="38"/>
      <c r="V860" s="38"/>
      <c r="W860" s="38"/>
      <c r="X860" s="38"/>
      <c r="Y860" s="38"/>
      <c r="Z860" s="38"/>
    </row>
    <row r="861" spans="1:26" ht="14.25" customHeight="1" x14ac:dyDescent="0.25">
      <c r="A861" s="38"/>
      <c r="B861" s="38"/>
      <c r="C861" s="38"/>
      <c r="D861" s="38"/>
      <c r="E861" s="38"/>
      <c r="F861" s="38"/>
      <c r="G861" s="38"/>
      <c r="H861" s="38"/>
      <c r="I861" s="38"/>
      <c r="J861" s="38"/>
      <c r="K861" s="38"/>
      <c r="L861" s="38"/>
      <c r="M861" s="38"/>
      <c r="N861" s="38"/>
      <c r="O861" s="38"/>
      <c r="P861" s="38"/>
      <c r="Q861" s="38"/>
      <c r="R861" s="38"/>
      <c r="S861" s="38"/>
      <c r="T861" s="38"/>
      <c r="U861" s="38"/>
      <c r="V861" s="38"/>
      <c r="W861" s="38"/>
      <c r="X861" s="38"/>
      <c r="Y861" s="38"/>
      <c r="Z861" s="38"/>
    </row>
    <row r="862" spans="1:26" ht="14.25" customHeight="1" x14ac:dyDescent="0.25">
      <c r="A862" s="38"/>
      <c r="B862" s="38"/>
      <c r="C862" s="38"/>
      <c r="D862" s="38"/>
      <c r="E862" s="38"/>
      <c r="F862" s="38"/>
      <c r="G862" s="38"/>
      <c r="H862" s="38"/>
      <c r="I862" s="38"/>
      <c r="J862" s="38"/>
      <c r="K862" s="38"/>
      <c r="L862" s="38"/>
      <c r="M862" s="38"/>
      <c r="N862" s="38"/>
      <c r="O862" s="38"/>
      <c r="P862" s="38"/>
      <c r="Q862" s="38"/>
      <c r="R862" s="38"/>
      <c r="S862" s="38"/>
      <c r="T862" s="38"/>
      <c r="U862" s="38"/>
      <c r="V862" s="38"/>
      <c r="W862" s="38"/>
      <c r="X862" s="38"/>
      <c r="Y862" s="38"/>
      <c r="Z862" s="38"/>
    </row>
    <row r="863" spans="1:26" ht="14.25" customHeight="1" x14ac:dyDescent="0.25">
      <c r="A863" s="38"/>
      <c r="B863" s="38"/>
      <c r="C863" s="38"/>
      <c r="D863" s="38"/>
      <c r="E863" s="38"/>
      <c r="F863" s="38"/>
      <c r="G863" s="38"/>
      <c r="H863" s="38"/>
      <c r="I863" s="38"/>
      <c r="J863" s="38"/>
      <c r="K863" s="38"/>
      <c r="L863" s="38"/>
      <c r="M863" s="38"/>
      <c r="N863" s="38"/>
      <c r="O863" s="38"/>
      <c r="P863" s="38"/>
      <c r="Q863" s="38"/>
      <c r="R863" s="38"/>
      <c r="S863" s="38"/>
      <c r="T863" s="38"/>
      <c r="U863" s="38"/>
      <c r="V863" s="38"/>
      <c r="W863" s="38"/>
      <c r="X863" s="38"/>
      <c r="Y863" s="38"/>
      <c r="Z863" s="38"/>
    </row>
    <row r="864" spans="1:26" ht="14.25" customHeight="1" x14ac:dyDescent="0.25">
      <c r="A864" s="38"/>
      <c r="B864" s="38"/>
      <c r="C864" s="38"/>
      <c r="D864" s="38"/>
      <c r="E864" s="38"/>
      <c r="F864" s="38"/>
      <c r="G864" s="38"/>
      <c r="H864" s="38"/>
      <c r="I864" s="38"/>
      <c r="J864" s="38"/>
      <c r="K864" s="38"/>
      <c r="L864" s="38"/>
      <c r="M864" s="38"/>
      <c r="N864" s="38"/>
      <c r="O864" s="38"/>
      <c r="P864" s="38"/>
      <c r="Q864" s="38"/>
      <c r="R864" s="38"/>
      <c r="S864" s="38"/>
      <c r="T864" s="38"/>
      <c r="U864" s="38"/>
      <c r="V864" s="38"/>
      <c r="W864" s="38"/>
      <c r="X864" s="38"/>
      <c r="Y864" s="38"/>
      <c r="Z864" s="38"/>
    </row>
    <row r="865" spans="1:26" ht="14.25" customHeight="1" x14ac:dyDescent="0.25">
      <c r="A865" s="38"/>
      <c r="B865" s="38"/>
      <c r="C865" s="38"/>
      <c r="D865" s="38"/>
      <c r="E865" s="38"/>
      <c r="F865" s="38"/>
      <c r="G865" s="38"/>
      <c r="H865" s="38"/>
      <c r="I865" s="38"/>
      <c r="J865" s="38"/>
      <c r="K865" s="38"/>
      <c r="L865" s="38"/>
      <c r="M865" s="38"/>
      <c r="N865" s="38"/>
      <c r="O865" s="38"/>
      <c r="P865" s="38"/>
      <c r="Q865" s="38"/>
      <c r="R865" s="38"/>
      <c r="S865" s="38"/>
      <c r="T865" s="38"/>
      <c r="U865" s="38"/>
      <c r="V865" s="38"/>
      <c r="W865" s="38"/>
      <c r="X865" s="38"/>
      <c r="Y865" s="38"/>
      <c r="Z865" s="38"/>
    </row>
    <row r="866" spans="1:26" ht="14.25" customHeight="1" x14ac:dyDescent="0.25">
      <c r="A866" s="38"/>
      <c r="B866" s="38"/>
      <c r="C866" s="38"/>
      <c r="D866" s="38"/>
      <c r="E866" s="38"/>
      <c r="F866" s="38"/>
      <c r="G866" s="38"/>
      <c r="H866" s="38"/>
      <c r="I866" s="38"/>
      <c r="J866" s="38"/>
      <c r="K866" s="38"/>
      <c r="L866" s="38"/>
      <c r="M866" s="38"/>
      <c r="N866" s="38"/>
      <c r="O866" s="38"/>
      <c r="P866" s="38"/>
      <c r="Q866" s="38"/>
      <c r="R866" s="38"/>
      <c r="S866" s="38"/>
      <c r="T866" s="38"/>
      <c r="U866" s="38"/>
      <c r="V866" s="38"/>
      <c r="W866" s="38"/>
      <c r="X866" s="38"/>
      <c r="Y866" s="38"/>
      <c r="Z866" s="38"/>
    </row>
    <row r="867" spans="1:26" ht="14.25" customHeight="1" x14ac:dyDescent="0.25">
      <c r="A867" s="38"/>
      <c r="B867" s="38"/>
      <c r="C867" s="38"/>
      <c r="D867" s="38"/>
      <c r="E867" s="38"/>
      <c r="F867" s="38"/>
      <c r="G867" s="38"/>
      <c r="H867" s="38"/>
      <c r="I867" s="38"/>
      <c r="J867" s="38"/>
      <c r="K867" s="38"/>
      <c r="L867" s="38"/>
      <c r="M867" s="38"/>
      <c r="N867" s="38"/>
      <c r="O867" s="38"/>
      <c r="P867" s="38"/>
      <c r="Q867" s="38"/>
      <c r="R867" s="38"/>
      <c r="S867" s="38"/>
      <c r="T867" s="38"/>
      <c r="U867" s="38"/>
      <c r="V867" s="38"/>
      <c r="W867" s="38"/>
      <c r="X867" s="38"/>
      <c r="Y867" s="38"/>
      <c r="Z867" s="38"/>
    </row>
    <row r="868" spans="1:26" ht="14.25" customHeight="1" x14ac:dyDescent="0.25">
      <c r="A868" s="38"/>
      <c r="B868" s="38"/>
      <c r="C868" s="38"/>
      <c r="D868" s="38"/>
      <c r="E868" s="38"/>
      <c r="F868" s="38"/>
      <c r="G868" s="38"/>
      <c r="H868" s="38"/>
      <c r="I868" s="38"/>
      <c r="J868" s="38"/>
      <c r="K868" s="38"/>
      <c r="L868" s="38"/>
      <c r="M868" s="38"/>
      <c r="N868" s="38"/>
      <c r="O868" s="38"/>
      <c r="P868" s="38"/>
      <c r="Q868" s="38"/>
      <c r="R868" s="38"/>
      <c r="S868" s="38"/>
      <c r="T868" s="38"/>
      <c r="U868" s="38"/>
      <c r="V868" s="38"/>
      <c r="W868" s="38"/>
      <c r="X868" s="38"/>
      <c r="Y868" s="38"/>
      <c r="Z868" s="38"/>
    </row>
    <row r="869" spans="1:26" ht="14.25" customHeight="1" x14ac:dyDescent="0.25">
      <c r="A869" s="38"/>
      <c r="B869" s="38"/>
      <c r="C869" s="38"/>
      <c r="D869" s="38"/>
      <c r="E869" s="38"/>
      <c r="F869" s="38"/>
      <c r="G869" s="38"/>
      <c r="H869" s="38"/>
      <c r="I869" s="38"/>
      <c r="J869" s="38"/>
      <c r="K869" s="38"/>
      <c r="L869" s="38"/>
      <c r="M869" s="38"/>
      <c r="N869" s="38"/>
      <c r="O869" s="38"/>
      <c r="P869" s="38"/>
      <c r="Q869" s="38"/>
      <c r="R869" s="38"/>
      <c r="S869" s="38"/>
      <c r="T869" s="38"/>
      <c r="U869" s="38"/>
      <c r="V869" s="38"/>
      <c r="W869" s="38"/>
      <c r="X869" s="38"/>
      <c r="Y869" s="38"/>
      <c r="Z869" s="38"/>
    </row>
    <row r="870" spans="1:26" ht="14.25" customHeight="1" x14ac:dyDescent="0.25">
      <c r="A870" s="38"/>
      <c r="B870" s="38"/>
      <c r="C870" s="38"/>
      <c r="D870" s="38"/>
      <c r="E870" s="38"/>
      <c r="F870" s="38"/>
      <c r="G870" s="38"/>
      <c r="H870" s="38"/>
      <c r="I870" s="38"/>
      <c r="J870" s="38"/>
      <c r="K870" s="38"/>
      <c r="L870" s="38"/>
      <c r="M870" s="38"/>
      <c r="N870" s="38"/>
      <c r="O870" s="38"/>
      <c r="P870" s="38"/>
      <c r="Q870" s="38"/>
      <c r="R870" s="38"/>
      <c r="S870" s="38"/>
      <c r="T870" s="38"/>
      <c r="U870" s="38"/>
      <c r="V870" s="38"/>
      <c r="W870" s="38"/>
      <c r="X870" s="38"/>
      <c r="Y870" s="38"/>
      <c r="Z870" s="38"/>
    </row>
    <row r="871" spans="1:26" ht="14.25" customHeight="1" x14ac:dyDescent="0.25">
      <c r="A871" s="38"/>
      <c r="B871" s="38"/>
      <c r="C871" s="38"/>
      <c r="D871" s="38"/>
      <c r="E871" s="38"/>
      <c r="F871" s="38"/>
      <c r="G871" s="38"/>
      <c r="H871" s="38"/>
      <c r="I871" s="38"/>
      <c r="J871" s="38"/>
      <c r="K871" s="38"/>
      <c r="L871" s="38"/>
      <c r="M871" s="38"/>
      <c r="N871" s="38"/>
      <c r="O871" s="38"/>
      <c r="P871" s="38"/>
      <c r="Q871" s="38"/>
      <c r="R871" s="38"/>
      <c r="S871" s="38"/>
      <c r="T871" s="38"/>
      <c r="U871" s="38"/>
      <c r="V871" s="38"/>
      <c r="W871" s="38"/>
      <c r="X871" s="38"/>
      <c r="Y871" s="38"/>
      <c r="Z871" s="38"/>
    </row>
    <row r="872" spans="1:26" ht="14.25" customHeight="1" x14ac:dyDescent="0.25">
      <c r="A872" s="38"/>
      <c r="B872" s="38"/>
      <c r="C872" s="38"/>
      <c r="D872" s="38"/>
      <c r="E872" s="38"/>
      <c r="F872" s="38"/>
      <c r="G872" s="38"/>
      <c r="H872" s="38"/>
      <c r="I872" s="38"/>
      <c r="J872" s="38"/>
      <c r="K872" s="38"/>
      <c r="L872" s="38"/>
      <c r="M872" s="38"/>
      <c r="N872" s="38"/>
      <c r="O872" s="38"/>
      <c r="P872" s="38"/>
      <c r="Q872" s="38"/>
      <c r="R872" s="38"/>
      <c r="S872" s="38"/>
      <c r="T872" s="38"/>
      <c r="U872" s="38"/>
      <c r="V872" s="38"/>
      <c r="W872" s="38"/>
      <c r="X872" s="38"/>
      <c r="Y872" s="38"/>
      <c r="Z872" s="38"/>
    </row>
    <row r="873" spans="1:26" ht="14.25" customHeight="1" x14ac:dyDescent="0.25">
      <c r="A873" s="38"/>
      <c r="B873" s="38"/>
      <c r="C873" s="38"/>
      <c r="D873" s="38"/>
      <c r="E873" s="38"/>
      <c r="F873" s="38"/>
      <c r="G873" s="38"/>
      <c r="H873" s="38"/>
      <c r="I873" s="38"/>
      <c r="J873" s="38"/>
      <c r="K873" s="38"/>
      <c r="L873" s="38"/>
      <c r="M873" s="38"/>
      <c r="N873" s="38"/>
      <c r="O873" s="38"/>
      <c r="P873" s="38"/>
      <c r="Q873" s="38"/>
      <c r="R873" s="38"/>
      <c r="S873" s="38"/>
      <c r="T873" s="38"/>
      <c r="U873" s="38"/>
      <c r="V873" s="38"/>
      <c r="W873" s="38"/>
      <c r="X873" s="38"/>
      <c r="Y873" s="38"/>
      <c r="Z873" s="38"/>
    </row>
    <row r="874" spans="1:26" ht="14.25" customHeight="1" x14ac:dyDescent="0.25">
      <c r="A874" s="38"/>
      <c r="B874" s="38"/>
      <c r="C874" s="38"/>
      <c r="D874" s="38"/>
      <c r="E874" s="38"/>
      <c r="F874" s="38"/>
      <c r="G874" s="38"/>
      <c r="H874" s="38"/>
      <c r="I874" s="38"/>
      <c r="J874" s="38"/>
      <c r="K874" s="38"/>
      <c r="L874" s="38"/>
      <c r="M874" s="38"/>
      <c r="N874" s="38"/>
      <c r="O874" s="38"/>
      <c r="P874" s="38"/>
      <c r="Q874" s="38"/>
      <c r="R874" s="38"/>
      <c r="S874" s="38"/>
      <c r="T874" s="38"/>
      <c r="U874" s="38"/>
      <c r="V874" s="38"/>
      <c r="W874" s="38"/>
      <c r="X874" s="38"/>
      <c r="Y874" s="38"/>
      <c r="Z874" s="38"/>
    </row>
    <row r="875" spans="1:26" ht="14.25" customHeight="1" x14ac:dyDescent="0.25">
      <c r="A875" s="38"/>
      <c r="B875" s="38"/>
      <c r="C875" s="38"/>
      <c r="D875" s="38"/>
      <c r="E875" s="38"/>
      <c r="F875" s="38"/>
      <c r="G875" s="38"/>
      <c r="H875" s="38"/>
      <c r="I875" s="38"/>
      <c r="J875" s="38"/>
      <c r="K875" s="38"/>
      <c r="L875" s="38"/>
      <c r="M875" s="38"/>
      <c r="N875" s="38"/>
      <c r="O875" s="38"/>
      <c r="P875" s="38"/>
      <c r="Q875" s="38"/>
      <c r="R875" s="38"/>
      <c r="S875" s="38"/>
      <c r="T875" s="38"/>
      <c r="U875" s="38"/>
      <c r="V875" s="38"/>
      <c r="W875" s="38"/>
      <c r="X875" s="38"/>
      <c r="Y875" s="38"/>
      <c r="Z875" s="38"/>
    </row>
    <row r="876" spans="1:26" ht="14.25" customHeight="1" x14ac:dyDescent="0.25">
      <c r="A876" s="38"/>
      <c r="B876" s="38"/>
      <c r="C876" s="38"/>
      <c r="D876" s="38"/>
      <c r="E876" s="38"/>
      <c r="F876" s="38"/>
      <c r="G876" s="38"/>
      <c r="H876" s="38"/>
      <c r="I876" s="38"/>
      <c r="J876" s="38"/>
      <c r="K876" s="38"/>
      <c r="L876" s="38"/>
      <c r="M876" s="38"/>
      <c r="N876" s="38"/>
      <c r="O876" s="38"/>
      <c r="P876" s="38"/>
      <c r="Q876" s="38"/>
      <c r="R876" s="38"/>
      <c r="S876" s="38"/>
      <c r="T876" s="38"/>
      <c r="U876" s="38"/>
      <c r="V876" s="38"/>
      <c r="W876" s="38"/>
      <c r="X876" s="38"/>
      <c r="Y876" s="38"/>
      <c r="Z876" s="38"/>
    </row>
    <row r="877" spans="1:26" ht="14.25" customHeight="1" x14ac:dyDescent="0.25">
      <c r="A877" s="38"/>
      <c r="B877" s="38"/>
      <c r="C877" s="38"/>
      <c r="D877" s="38"/>
      <c r="E877" s="38"/>
      <c r="F877" s="38"/>
      <c r="G877" s="38"/>
      <c r="H877" s="38"/>
      <c r="I877" s="38"/>
      <c r="J877" s="38"/>
      <c r="K877" s="38"/>
      <c r="L877" s="38"/>
      <c r="M877" s="38"/>
      <c r="N877" s="38"/>
      <c r="O877" s="38"/>
      <c r="P877" s="38"/>
      <c r="Q877" s="38"/>
      <c r="R877" s="38"/>
      <c r="S877" s="38"/>
      <c r="T877" s="38"/>
      <c r="U877" s="38"/>
      <c r="V877" s="38"/>
      <c r="W877" s="38"/>
      <c r="X877" s="38"/>
      <c r="Y877" s="38"/>
      <c r="Z877" s="38"/>
    </row>
    <row r="878" spans="1:26" ht="14.25" customHeight="1" x14ac:dyDescent="0.25">
      <c r="A878" s="38"/>
      <c r="B878" s="38"/>
      <c r="C878" s="38"/>
      <c r="D878" s="38"/>
      <c r="E878" s="38"/>
      <c r="F878" s="38"/>
      <c r="G878" s="38"/>
      <c r="H878" s="38"/>
      <c r="I878" s="38"/>
      <c r="J878" s="38"/>
      <c r="K878" s="38"/>
      <c r="L878" s="38"/>
      <c r="M878" s="38"/>
      <c r="N878" s="38"/>
      <c r="O878" s="38"/>
      <c r="P878" s="38"/>
      <c r="Q878" s="38"/>
      <c r="R878" s="38"/>
      <c r="S878" s="38"/>
      <c r="T878" s="38"/>
      <c r="U878" s="38"/>
      <c r="V878" s="38"/>
      <c r="W878" s="38"/>
      <c r="X878" s="38"/>
      <c r="Y878" s="38"/>
      <c r="Z878" s="38"/>
    </row>
    <row r="879" spans="1:26" ht="14.25" customHeight="1" x14ac:dyDescent="0.25">
      <c r="A879" s="38"/>
      <c r="B879" s="38"/>
      <c r="C879" s="38"/>
      <c r="D879" s="38"/>
      <c r="E879" s="38"/>
      <c r="F879" s="38"/>
      <c r="G879" s="38"/>
      <c r="H879" s="38"/>
      <c r="I879" s="38"/>
      <c r="J879" s="38"/>
      <c r="K879" s="38"/>
      <c r="L879" s="38"/>
      <c r="M879" s="38"/>
      <c r="N879" s="38"/>
      <c r="O879" s="38"/>
      <c r="P879" s="38"/>
      <c r="Q879" s="38"/>
      <c r="R879" s="38"/>
      <c r="S879" s="38"/>
      <c r="T879" s="38"/>
      <c r="U879" s="38"/>
      <c r="V879" s="38"/>
      <c r="W879" s="38"/>
      <c r="X879" s="38"/>
      <c r="Y879" s="38"/>
      <c r="Z879" s="38"/>
    </row>
    <row r="880" spans="1:26" ht="14.25" customHeight="1" x14ac:dyDescent="0.25">
      <c r="A880" s="38"/>
      <c r="B880" s="38"/>
      <c r="C880" s="38"/>
      <c r="D880" s="38"/>
      <c r="E880" s="38"/>
      <c r="F880" s="38"/>
      <c r="G880" s="38"/>
      <c r="H880" s="38"/>
      <c r="I880" s="38"/>
      <c r="J880" s="38"/>
      <c r="K880" s="38"/>
      <c r="L880" s="38"/>
      <c r="M880" s="38"/>
      <c r="N880" s="38"/>
      <c r="O880" s="38"/>
      <c r="P880" s="38"/>
      <c r="Q880" s="38"/>
      <c r="R880" s="38"/>
      <c r="S880" s="38"/>
      <c r="T880" s="38"/>
      <c r="U880" s="38"/>
      <c r="V880" s="38"/>
      <c r="W880" s="38"/>
      <c r="X880" s="38"/>
      <c r="Y880" s="38"/>
      <c r="Z880" s="38"/>
    </row>
    <row r="881" spans="1:26" ht="14.25" customHeight="1" x14ac:dyDescent="0.25">
      <c r="A881" s="38"/>
      <c r="B881" s="38"/>
      <c r="C881" s="38"/>
      <c r="D881" s="38"/>
      <c r="E881" s="38"/>
      <c r="F881" s="38"/>
      <c r="G881" s="38"/>
      <c r="H881" s="38"/>
      <c r="I881" s="38"/>
      <c r="J881" s="38"/>
      <c r="K881" s="38"/>
      <c r="L881" s="38"/>
      <c r="M881" s="38"/>
      <c r="N881" s="38"/>
      <c r="O881" s="38"/>
      <c r="P881" s="38"/>
      <c r="Q881" s="38"/>
      <c r="R881" s="38"/>
      <c r="S881" s="38"/>
      <c r="T881" s="38"/>
      <c r="U881" s="38"/>
      <c r="V881" s="38"/>
      <c r="W881" s="38"/>
      <c r="X881" s="38"/>
      <c r="Y881" s="38"/>
      <c r="Z881" s="38"/>
    </row>
    <row r="882" spans="1:26" ht="14.25" customHeight="1" x14ac:dyDescent="0.25">
      <c r="A882" s="38"/>
      <c r="B882" s="38"/>
      <c r="C882" s="38"/>
      <c r="D882" s="38"/>
      <c r="E882" s="38"/>
      <c r="F882" s="38"/>
      <c r="G882" s="38"/>
      <c r="H882" s="38"/>
      <c r="I882" s="38"/>
      <c r="J882" s="38"/>
      <c r="K882" s="38"/>
      <c r="L882" s="38"/>
      <c r="M882" s="38"/>
      <c r="N882" s="38"/>
      <c r="O882" s="38"/>
      <c r="P882" s="38"/>
      <c r="Q882" s="38"/>
      <c r="R882" s="38"/>
      <c r="S882" s="38"/>
      <c r="T882" s="38"/>
      <c r="U882" s="38"/>
      <c r="V882" s="38"/>
      <c r="W882" s="38"/>
      <c r="X882" s="38"/>
      <c r="Y882" s="38"/>
      <c r="Z882" s="38"/>
    </row>
    <row r="883" spans="1:26" ht="14.25" customHeight="1" x14ac:dyDescent="0.25">
      <c r="A883" s="38"/>
      <c r="B883" s="38"/>
      <c r="C883" s="38"/>
      <c r="D883" s="38"/>
      <c r="E883" s="38"/>
      <c r="F883" s="38"/>
      <c r="G883" s="38"/>
      <c r="H883" s="38"/>
      <c r="I883" s="38"/>
      <c r="J883" s="38"/>
      <c r="K883" s="38"/>
      <c r="L883" s="38"/>
      <c r="M883" s="38"/>
      <c r="N883" s="38"/>
      <c r="O883" s="38"/>
      <c r="P883" s="38"/>
      <c r="Q883" s="38"/>
      <c r="R883" s="38"/>
      <c r="S883" s="38"/>
      <c r="T883" s="38"/>
      <c r="U883" s="38"/>
      <c r="V883" s="38"/>
      <c r="W883" s="38"/>
      <c r="X883" s="38"/>
      <c r="Y883" s="38"/>
      <c r="Z883" s="38"/>
    </row>
    <row r="884" spans="1:26" ht="14.25" customHeight="1" x14ac:dyDescent="0.25">
      <c r="A884" s="38"/>
      <c r="B884" s="38"/>
      <c r="C884" s="38"/>
      <c r="D884" s="38"/>
      <c r="E884" s="38"/>
      <c r="F884" s="38"/>
      <c r="G884" s="38"/>
      <c r="H884" s="38"/>
      <c r="I884" s="38"/>
      <c r="J884" s="38"/>
      <c r="K884" s="38"/>
      <c r="L884" s="38"/>
      <c r="M884" s="38"/>
      <c r="N884" s="38"/>
      <c r="O884" s="38"/>
      <c r="P884" s="38"/>
      <c r="Q884" s="38"/>
      <c r="R884" s="38"/>
      <c r="S884" s="38"/>
      <c r="T884" s="38"/>
      <c r="U884" s="38"/>
      <c r="V884" s="38"/>
      <c r="W884" s="38"/>
      <c r="X884" s="38"/>
      <c r="Y884" s="38"/>
      <c r="Z884" s="38"/>
    </row>
    <row r="885" spans="1:26" ht="14.25" customHeight="1" x14ac:dyDescent="0.25">
      <c r="A885" s="38"/>
      <c r="B885" s="38"/>
      <c r="C885" s="38"/>
      <c r="D885" s="38"/>
      <c r="E885" s="38"/>
      <c r="F885" s="38"/>
      <c r="G885" s="38"/>
      <c r="H885" s="38"/>
      <c r="I885" s="38"/>
      <c r="J885" s="38"/>
      <c r="K885" s="38"/>
      <c r="L885" s="38"/>
      <c r="M885" s="38"/>
      <c r="N885" s="38"/>
      <c r="O885" s="38"/>
      <c r="P885" s="38"/>
      <c r="Q885" s="38"/>
      <c r="R885" s="38"/>
      <c r="S885" s="38"/>
      <c r="T885" s="38"/>
      <c r="U885" s="38"/>
      <c r="V885" s="38"/>
      <c r="W885" s="38"/>
      <c r="X885" s="38"/>
      <c r="Y885" s="38"/>
      <c r="Z885" s="38"/>
    </row>
    <row r="886" spans="1:26" ht="14.25" customHeight="1" x14ac:dyDescent="0.25">
      <c r="A886" s="38"/>
      <c r="B886" s="38"/>
      <c r="C886" s="38"/>
      <c r="D886" s="38"/>
      <c r="E886" s="38"/>
      <c r="F886" s="38"/>
      <c r="G886" s="38"/>
      <c r="H886" s="38"/>
      <c r="I886" s="38"/>
      <c r="J886" s="38"/>
      <c r="K886" s="38"/>
      <c r="L886" s="38"/>
      <c r="M886" s="38"/>
      <c r="N886" s="38"/>
      <c r="O886" s="38"/>
      <c r="P886" s="38"/>
      <c r="Q886" s="38"/>
      <c r="R886" s="38"/>
      <c r="S886" s="38"/>
      <c r="T886" s="38"/>
      <c r="U886" s="38"/>
      <c r="V886" s="38"/>
      <c r="W886" s="38"/>
      <c r="X886" s="38"/>
      <c r="Y886" s="38"/>
      <c r="Z886" s="38"/>
    </row>
    <row r="887" spans="1:26" ht="14.25" customHeight="1" x14ac:dyDescent="0.25">
      <c r="A887" s="38"/>
      <c r="B887" s="38"/>
      <c r="C887" s="38"/>
      <c r="D887" s="38"/>
      <c r="E887" s="38"/>
      <c r="F887" s="38"/>
      <c r="G887" s="38"/>
      <c r="H887" s="38"/>
      <c r="I887" s="38"/>
      <c r="J887" s="38"/>
      <c r="K887" s="38"/>
      <c r="L887" s="38"/>
      <c r="M887" s="38"/>
      <c r="N887" s="38"/>
      <c r="O887" s="38"/>
      <c r="P887" s="38"/>
      <c r="Q887" s="38"/>
      <c r="R887" s="38"/>
      <c r="S887" s="38"/>
      <c r="T887" s="38"/>
      <c r="U887" s="38"/>
      <c r="V887" s="38"/>
      <c r="W887" s="38"/>
      <c r="X887" s="38"/>
      <c r="Y887" s="38"/>
      <c r="Z887" s="38"/>
    </row>
    <row r="888" spans="1:26" ht="14.25" customHeight="1" x14ac:dyDescent="0.25">
      <c r="A888" s="38"/>
      <c r="B888" s="38"/>
      <c r="C888" s="38"/>
      <c r="D888" s="38"/>
      <c r="E888" s="38"/>
      <c r="F888" s="38"/>
      <c r="G888" s="38"/>
      <c r="H888" s="38"/>
      <c r="I888" s="38"/>
      <c r="J888" s="38"/>
      <c r="K888" s="38"/>
      <c r="L888" s="38"/>
      <c r="M888" s="38"/>
      <c r="N888" s="38"/>
      <c r="O888" s="38"/>
      <c r="P888" s="38"/>
      <c r="Q888" s="38"/>
      <c r="R888" s="38"/>
      <c r="S888" s="38"/>
      <c r="T888" s="38"/>
      <c r="U888" s="38"/>
      <c r="V888" s="38"/>
      <c r="W888" s="38"/>
      <c r="X888" s="38"/>
      <c r="Y888" s="38"/>
      <c r="Z888" s="38"/>
    </row>
    <row r="889" spans="1:26" ht="14.25" customHeight="1" x14ac:dyDescent="0.25">
      <c r="A889" s="38"/>
      <c r="B889" s="38"/>
      <c r="C889" s="38"/>
      <c r="D889" s="38"/>
      <c r="E889" s="38"/>
      <c r="F889" s="38"/>
      <c r="G889" s="38"/>
      <c r="H889" s="38"/>
      <c r="I889" s="38"/>
      <c r="J889" s="38"/>
      <c r="K889" s="38"/>
      <c r="L889" s="38"/>
      <c r="M889" s="38"/>
      <c r="N889" s="38"/>
      <c r="O889" s="38"/>
      <c r="P889" s="38"/>
      <c r="Q889" s="38"/>
      <c r="R889" s="38"/>
      <c r="S889" s="38"/>
      <c r="T889" s="38"/>
      <c r="U889" s="38"/>
      <c r="V889" s="38"/>
      <c r="W889" s="38"/>
      <c r="X889" s="38"/>
      <c r="Y889" s="38"/>
      <c r="Z889" s="38"/>
    </row>
    <row r="890" spans="1:26" ht="14.25" customHeight="1" x14ac:dyDescent="0.25">
      <c r="A890" s="38"/>
      <c r="B890" s="38"/>
      <c r="C890" s="38"/>
      <c r="D890" s="38"/>
      <c r="E890" s="38"/>
      <c r="F890" s="38"/>
      <c r="G890" s="38"/>
      <c r="H890" s="38"/>
      <c r="I890" s="38"/>
      <c r="J890" s="38"/>
      <c r="K890" s="38"/>
      <c r="L890" s="38"/>
      <c r="M890" s="38"/>
      <c r="N890" s="38"/>
      <c r="O890" s="38"/>
      <c r="P890" s="38"/>
      <c r="Q890" s="38"/>
      <c r="R890" s="38"/>
      <c r="S890" s="38"/>
      <c r="T890" s="38"/>
      <c r="U890" s="38"/>
      <c r="V890" s="38"/>
      <c r="W890" s="38"/>
      <c r="X890" s="38"/>
      <c r="Y890" s="38"/>
      <c r="Z890" s="38"/>
    </row>
    <row r="891" spans="1:26" ht="14.25" customHeight="1" x14ac:dyDescent="0.25">
      <c r="A891" s="38"/>
      <c r="B891" s="38"/>
      <c r="C891" s="38"/>
      <c r="D891" s="38"/>
      <c r="E891" s="38"/>
      <c r="F891" s="38"/>
      <c r="G891" s="38"/>
      <c r="H891" s="38"/>
      <c r="I891" s="38"/>
      <c r="J891" s="38"/>
      <c r="K891" s="38"/>
      <c r="L891" s="38"/>
      <c r="M891" s="38"/>
      <c r="N891" s="38"/>
      <c r="O891" s="38"/>
      <c r="P891" s="38"/>
      <c r="Q891" s="38"/>
      <c r="R891" s="38"/>
      <c r="S891" s="38"/>
      <c r="T891" s="38"/>
      <c r="U891" s="38"/>
      <c r="V891" s="38"/>
      <c r="W891" s="38"/>
      <c r="X891" s="38"/>
      <c r="Y891" s="38"/>
      <c r="Z891" s="38"/>
    </row>
    <row r="892" spans="1:26" ht="14.25" customHeight="1" x14ac:dyDescent="0.25">
      <c r="A892" s="38"/>
      <c r="B892" s="38"/>
      <c r="C892" s="38"/>
      <c r="D892" s="38"/>
      <c r="E892" s="38"/>
      <c r="F892" s="38"/>
      <c r="G892" s="38"/>
      <c r="H892" s="38"/>
      <c r="I892" s="38"/>
      <c r="J892" s="38"/>
      <c r="K892" s="38"/>
      <c r="L892" s="38"/>
      <c r="M892" s="38"/>
      <c r="N892" s="38"/>
      <c r="O892" s="38"/>
      <c r="P892" s="38"/>
      <c r="Q892" s="38"/>
      <c r="R892" s="38"/>
      <c r="S892" s="38"/>
      <c r="T892" s="38"/>
      <c r="U892" s="38"/>
      <c r="V892" s="38"/>
      <c r="W892" s="38"/>
      <c r="X892" s="38"/>
      <c r="Y892" s="38"/>
      <c r="Z892" s="38"/>
    </row>
    <row r="893" spans="1:26" ht="14.25" customHeight="1" x14ac:dyDescent="0.25">
      <c r="A893" s="38"/>
      <c r="B893" s="38"/>
      <c r="C893" s="38"/>
      <c r="D893" s="38"/>
      <c r="E893" s="38"/>
      <c r="F893" s="38"/>
      <c r="G893" s="38"/>
      <c r="H893" s="38"/>
      <c r="I893" s="38"/>
      <c r="J893" s="38"/>
      <c r="K893" s="38"/>
      <c r="L893" s="38"/>
      <c r="M893" s="38"/>
      <c r="N893" s="38"/>
      <c r="O893" s="38"/>
      <c r="P893" s="38"/>
      <c r="Q893" s="38"/>
      <c r="R893" s="38"/>
      <c r="S893" s="38"/>
      <c r="T893" s="38"/>
      <c r="U893" s="38"/>
      <c r="V893" s="38"/>
      <c r="W893" s="38"/>
      <c r="X893" s="38"/>
      <c r="Y893" s="38"/>
      <c r="Z893" s="38"/>
    </row>
    <row r="894" spans="1:26" ht="14.25" customHeight="1" x14ac:dyDescent="0.25">
      <c r="A894" s="38"/>
      <c r="B894" s="38"/>
      <c r="C894" s="38"/>
      <c r="D894" s="38"/>
      <c r="E894" s="38"/>
      <c r="F894" s="38"/>
      <c r="G894" s="38"/>
      <c r="H894" s="38"/>
      <c r="I894" s="38"/>
      <c r="J894" s="38"/>
      <c r="K894" s="38"/>
      <c r="L894" s="38"/>
      <c r="M894" s="38"/>
      <c r="N894" s="38"/>
      <c r="O894" s="38"/>
      <c r="P894" s="38"/>
      <c r="Q894" s="38"/>
      <c r="R894" s="38"/>
      <c r="S894" s="38"/>
      <c r="T894" s="38"/>
      <c r="U894" s="38"/>
      <c r="V894" s="38"/>
      <c r="W894" s="38"/>
      <c r="X894" s="38"/>
      <c r="Y894" s="38"/>
      <c r="Z894" s="38"/>
    </row>
    <row r="895" spans="1:26" ht="14.25" customHeight="1" x14ac:dyDescent="0.25">
      <c r="A895" s="38"/>
      <c r="B895" s="38"/>
      <c r="C895" s="38"/>
      <c r="D895" s="38"/>
      <c r="E895" s="38"/>
      <c r="F895" s="38"/>
      <c r="G895" s="38"/>
      <c r="H895" s="38"/>
      <c r="I895" s="38"/>
      <c r="J895" s="38"/>
      <c r="K895" s="38"/>
      <c r="L895" s="38"/>
      <c r="M895" s="38"/>
      <c r="N895" s="38"/>
      <c r="O895" s="38"/>
      <c r="P895" s="38"/>
      <c r="Q895" s="38"/>
      <c r="R895" s="38"/>
      <c r="S895" s="38"/>
      <c r="T895" s="38"/>
      <c r="U895" s="38"/>
      <c r="V895" s="38"/>
      <c r="W895" s="38"/>
      <c r="X895" s="38"/>
      <c r="Y895" s="38"/>
      <c r="Z895" s="38"/>
    </row>
    <row r="896" spans="1:26" ht="14.25" customHeight="1" x14ac:dyDescent="0.25">
      <c r="A896" s="38"/>
      <c r="B896" s="38"/>
      <c r="C896" s="38"/>
      <c r="D896" s="38"/>
      <c r="E896" s="38"/>
      <c r="F896" s="38"/>
      <c r="G896" s="38"/>
      <c r="H896" s="38"/>
      <c r="I896" s="38"/>
      <c r="J896" s="38"/>
      <c r="K896" s="38"/>
      <c r="L896" s="38"/>
      <c r="M896" s="38"/>
      <c r="N896" s="38"/>
      <c r="O896" s="38"/>
      <c r="P896" s="38"/>
      <c r="Q896" s="38"/>
      <c r="R896" s="38"/>
      <c r="S896" s="38"/>
      <c r="T896" s="38"/>
      <c r="U896" s="38"/>
      <c r="V896" s="38"/>
      <c r="W896" s="38"/>
      <c r="X896" s="38"/>
      <c r="Y896" s="38"/>
      <c r="Z896" s="38"/>
    </row>
    <row r="897" spans="1:26" ht="14.25" customHeight="1" x14ac:dyDescent="0.25">
      <c r="A897" s="38"/>
      <c r="B897" s="38"/>
      <c r="C897" s="38"/>
      <c r="D897" s="38"/>
      <c r="E897" s="38"/>
      <c r="F897" s="38"/>
      <c r="G897" s="38"/>
      <c r="H897" s="38"/>
      <c r="I897" s="38"/>
      <c r="J897" s="38"/>
      <c r="K897" s="38"/>
      <c r="L897" s="38"/>
      <c r="M897" s="38"/>
      <c r="N897" s="38"/>
      <c r="O897" s="38"/>
      <c r="P897" s="38"/>
      <c r="Q897" s="38"/>
      <c r="R897" s="38"/>
      <c r="S897" s="38"/>
      <c r="T897" s="38"/>
      <c r="U897" s="38"/>
      <c r="V897" s="38"/>
      <c r="W897" s="38"/>
      <c r="X897" s="38"/>
      <c r="Y897" s="38"/>
      <c r="Z897" s="38"/>
    </row>
    <row r="898" spans="1:26" ht="14.25" customHeight="1" x14ac:dyDescent="0.25">
      <c r="A898" s="38"/>
      <c r="B898" s="38"/>
      <c r="C898" s="38"/>
      <c r="D898" s="38"/>
      <c r="E898" s="38"/>
      <c r="F898" s="38"/>
      <c r="G898" s="38"/>
      <c r="H898" s="38"/>
      <c r="I898" s="38"/>
      <c r="J898" s="38"/>
      <c r="K898" s="38"/>
      <c r="L898" s="38"/>
      <c r="M898" s="38"/>
      <c r="N898" s="38"/>
      <c r="O898" s="38"/>
      <c r="P898" s="38"/>
      <c r="Q898" s="38"/>
      <c r="R898" s="38"/>
      <c r="S898" s="38"/>
      <c r="T898" s="38"/>
      <c r="U898" s="38"/>
      <c r="V898" s="38"/>
      <c r="W898" s="38"/>
      <c r="X898" s="38"/>
      <c r="Y898" s="38"/>
      <c r="Z898" s="38"/>
    </row>
    <row r="899" spans="1:26" ht="14.25" customHeight="1" x14ac:dyDescent="0.25">
      <c r="A899" s="38"/>
      <c r="B899" s="38"/>
      <c r="C899" s="38"/>
      <c r="D899" s="38"/>
      <c r="E899" s="38"/>
      <c r="F899" s="38"/>
      <c r="G899" s="38"/>
      <c r="H899" s="38"/>
      <c r="I899" s="38"/>
      <c r="J899" s="38"/>
      <c r="K899" s="38"/>
      <c r="L899" s="38"/>
      <c r="M899" s="38"/>
      <c r="N899" s="38"/>
      <c r="O899" s="38"/>
      <c r="P899" s="38"/>
      <c r="Q899" s="38"/>
      <c r="R899" s="38"/>
      <c r="S899" s="38"/>
      <c r="T899" s="38"/>
      <c r="U899" s="38"/>
      <c r="V899" s="38"/>
      <c r="W899" s="38"/>
      <c r="X899" s="38"/>
      <c r="Y899" s="38"/>
      <c r="Z899" s="38"/>
    </row>
    <row r="900" spans="1:26" ht="14.25" customHeight="1" x14ac:dyDescent="0.25">
      <c r="A900" s="38"/>
      <c r="B900" s="38"/>
      <c r="C900" s="38"/>
      <c r="D900" s="38"/>
      <c r="E900" s="38"/>
      <c r="F900" s="38"/>
      <c r="G900" s="38"/>
      <c r="H900" s="38"/>
      <c r="I900" s="38"/>
      <c r="J900" s="38"/>
      <c r="K900" s="38"/>
      <c r="L900" s="38"/>
      <c r="M900" s="38"/>
      <c r="N900" s="38"/>
      <c r="O900" s="38"/>
      <c r="P900" s="38"/>
      <c r="Q900" s="38"/>
      <c r="R900" s="38"/>
      <c r="S900" s="38"/>
      <c r="T900" s="38"/>
      <c r="U900" s="38"/>
      <c r="V900" s="38"/>
      <c r="W900" s="38"/>
      <c r="X900" s="38"/>
      <c r="Y900" s="38"/>
      <c r="Z900" s="38"/>
    </row>
    <row r="901" spans="1:26" ht="14.25" customHeight="1" x14ac:dyDescent="0.25">
      <c r="A901" s="38"/>
      <c r="B901" s="38"/>
      <c r="C901" s="38"/>
      <c r="D901" s="38"/>
      <c r="E901" s="38"/>
      <c r="F901" s="38"/>
      <c r="G901" s="38"/>
      <c r="H901" s="38"/>
      <c r="I901" s="38"/>
      <c r="J901" s="38"/>
      <c r="K901" s="38"/>
      <c r="L901" s="38"/>
      <c r="M901" s="38"/>
      <c r="N901" s="38"/>
      <c r="O901" s="38"/>
      <c r="P901" s="38"/>
      <c r="Q901" s="38"/>
      <c r="R901" s="38"/>
      <c r="S901" s="38"/>
      <c r="T901" s="38"/>
      <c r="U901" s="38"/>
      <c r="V901" s="38"/>
      <c r="W901" s="38"/>
      <c r="X901" s="38"/>
      <c r="Y901" s="38"/>
      <c r="Z901" s="38"/>
    </row>
    <row r="902" spans="1:26" ht="14.25" customHeight="1" x14ac:dyDescent="0.25">
      <c r="A902" s="38"/>
      <c r="B902" s="38"/>
      <c r="C902" s="38"/>
      <c r="D902" s="38"/>
      <c r="E902" s="38"/>
      <c r="F902" s="38"/>
      <c r="G902" s="38"/>
      <c r="H902" s="38"/>
      <c r="I902" s="38"/>
      <c r="J902" s="38"/>
      <c r="K902" s="38"/>
      <c r="L902" s="38"/>
      <c r="M902" s="38"/>
      <c r="N902" s="38"/>
      <c r="O902" s="38"/>
      <c r="P902" s="38"/>
      <c r="Q902" s="38"/>
      <c r="R902" s="38"/>
      <c r="S902" s="38"/>
      <c r="T902" s="38"/>
      <c r="U902" s="38"/>
      <c r="V902" s="38"/>
      <c r="W902" s="38"/>
      <c r="X902" s="38"/>
      <c r="Y902" s="38"/>
      <c r="Z902" s="38"/>
    </row>
    <row r="903" spans="1:26" ht="14.25" customHeight="1" x14ac:dyDescent="0.25">
      <c r="A903" s="38"/>
      <c r="B903" s="38"/>
      <c r="C903" s="38"/>
      <c r="D903" s="38"/>
      <c r="E903" s="38"/>
      <c r="F903" s="38"/>
      <c r="G903" s="38"/>
      <c r="H903" s="38"/>
      <c r="I903" s="38"/>
      <c r="J903" s="38"/>
      <c r="K903" s="38"/>
      <c r="L903" s="38"/>
      <c r="M903" s="38"/>
      <c r="N903" s="38"/>
      <c r="O903" s="38"/>
      <c r="P903" s="38"/>
      <c r="Q903" s="38"/>
      <c r="R903" s="38"/>
      <c r="S903" s="38"/>
      <c r="T903" s="38"/>
      <c r="U903" s="38"/>
      <c r="V903" s="38"/>
      <c r="W903" s="38"/>
      <c r="X903" s="38"/>
      <c r="Y903" s="38"/>
      <c r="Z903" s="38"/>
    </row>
    <row r="904" spans="1:26" ht="14.25" customHeight="1" x14ac:dyDescent="0.25">
      <c r="A904" s="38"/>
      <c r="B904" s="38"/>
      <c r="C904" s="38"/>
      <c r="D904" s="38"/>
      <c r="E904" s="38"/>
      <c r="F904" s="38"/>
      <c r="G904" s="38"/>
      <c r="H904" s="38"/>
      <c r="I904" s="38"/>
      <c r="J904" s="38"/>
      <c r="K904" s="38"/>
      <c r="L904" s="38"/>
      <c r="M904" s="38"/>
      <c r="N904" s="38"/>
      <c r="O904" s="38"/>
      <c r="P904" s="38"/>
      <c r="Q904" s="38"/>
      <c r="R904" s="38"/>
      <c r="S904" s="38"/>
      <c r="T904" s="38"/>
      <c r="U904" s="38"/>
      <c r="V904" s="38"/>
      <c r="W904" s="38"/>
      <c r="X904" s="38"/>
      <c r="Y904" s="38"/>
      <c r="Z904" s="38"/>
    </row>
    <row r="905" spans="1:26" ht="14.25" customHeight="1" x14ac:dyDescent="0.25">
      <c r="A905" s="38"/>
      <c r="B905" s="38"/>
      <c r="C905" s="38"/>
      <c r="D905" s="38"/>
      <c r="E905" s="38"/>
      <c r="F905" s="38"/>
      <c r="G905" s="38"/>
      <c r="H905" s="38"/>
      <c r="I905" s="38"/>
      <c r="J905" s="38"/>
      <c r="K905" s="38"/>
      <c r="L905" s="38"/>
      <c r="M905" s="38"/>
      <c r="N905" s="38"/>
      <c r="O905" s="38"/>
      <c r="P905" s="38"/>
      <c r="Q905" s="38"/>
      <c r="R905" s="38"/>
      <c r="S905" s="38"/>
      <c r="T905" s="38"/>
      <c r="U905" s="38"/>
      <c r="V905" s="38"/>
      <c r="W905" s="38"/>
      <c r="X905" s="38"/>
      <c r="Y905" s="38"/>
      <c r="Z905" s="38"/>
    </row>
    <row r="906" spans="1:26" ht="14.25" customHeight="1" x14ac:dyDescent="0.25">
      <c r="A906" s="38"/>
      <c r="B906" s="38"/>
      <c r="C906" s="38"/>
      <c r="D906" s="38"/>
      <c r="E906" s="38"/>
      <c r="F906" s="38"/>
      <c r="G906" s="38"/>
      <c r="H906" s="38"/>
      <c r="I906" s="38"/>
      <c r="J906" s="38"/>
      <c r="K906" s="38"/>
      <c r="L906" s="38"/>
      <c r="M906" s="38"/>
      <c r="N906" s="38"/>
      <c r="O906" s="38"/>
      <c r="P906" s="38"/>
      <c r="Q906" s="38"/>
      <c r="R906" s="38"/>
      <c r="S906" s="38"/>
      <c r="T906" s="38"/>
      <c r="U906" s="38"/>
      <c r="V906" s="38"/>
      <c r="W906" s="38"/>
      <c r="X906" s="38"/>
      <c r="Y906" s="38"/>
      <c r="Z906" s="38"/>
    </row>
    <row r="907" spans="1:26" ht="14.25" customHeight="1" x14ac:dyDescent="0.25">
      <c r="A907" s="38"/>
      <c r="B907" s="38"/>
      <c r="C907" s="38"/>
      <c r="D907" s="38"/>
      <c r="E907" s="38"/>
      <c r="F907" s="38"/>
      <c r="G907" s="38"/>
      <c r="H907" s="38"/>
      <c r="I907" s="38"/>
      <c r="J907" s="38"/>
      <c r="K907" s="38"/>
      <c r="L907" s="38"/>
      <c r="M907" s="38"/>
      <c r="N907" s="38"/>
      <c r="O907" s="38"/>
      <c r="P907" s="38"/>
      <c r="Q907" s="38"/>
      <c r="R907" s="38"/>
      <c r="S907" s="38"/>
      <c r="T907" s="38"/>
      <c r="U907" s="38"/>
      <c r="V907" s="38"/>
      <c r="W907" s="38"/>
      <c r="X907" s="38"/>
      <c r="Y907" s="38"/>
      <c r="Z907" s="38"/>
    </row>
    <row r="908" spans="1:26" ht="14.25" customHeight="1" x14ac:dyDescent="0.25">
      <c r="A908" s="38"/>
      <c r="B908" s="38"/>
      <c r="C908" s="38"/>
      <c r="D908" s="38"/>
      <c r="E908" s="38"/>
      <c r="F908" s="38"/>
      <c r="G908" s="38"/>
      <c r="H908" s="38"/>
      <c r="I908" s="38"/>
      <c r="J908" s="38"/>
      <c r="K908" s="38"/>
      <c r="L908" s="38"/>
      <c r="M908" s="38"/>
      <c r="N908" s="38"/>
      <c r="O908" s="38"/>
      <c r="P908" s="38"/>
      <c r="Q908" s="38"/>
      <c r="R908" s="38"/>
      <c r="S908" s="38"/>
      <c r="T908" s="38"/>
      <c r="U908" s="38"/>
      <c r="V908" s="38"/>
      <c r="W908" s="38"/>
      <c r="X908" s="38"/>
      <c r="Y908" s="38"/>
      <c r="Z908" s="38"/>
    </row>
    <row r="909" spans="1:26" ht="14.25" customHeight="1" x14ac:dyDescent="0.25">
      <c r="A909" s="38"/>
      <c r="B909" s="38"/>
      <c r="C909" s="38"/>
      <c r="D909" s="38"/>
      <c r="E909" s="38"/>
      <c r="F909" s="38"/>
      <c r="G909" s="38"/>
      <c r="H909" s="38"/>
      <c r="I909" s="38"/>
      <c r="J909" s="38"/>
      <c r="K909" s="38"/>
      <c r="L909" s="38"/>
      <c r="M909" s="38"/>
      <c r="N909" s="38"/>
      <c r="O909" s="38"/>
      <c r="P909" s="38"/>
      <c r="Q909" s="38"/>
      <c r="R909" s="38"/>
      <c r="S909" s="38"/>
      <c r="T909" s="38"/>
      <c r="U909" s="38"/>
      <c r="V909" s="38"/>
      <c r="W909" s="38"/>
      <c r="X909" s="38"/>
      <c r="Y909" s="38"/>
      <c r="Z909" s="38"/>
    </row>
    <row r="910" spans="1:26" ht="14.25" customHeight="1" x14ac:dyDescent="0.25">
      <c r="A910" s="38"/>
      <c r="B910" s="38"/>
      <c r="C910" s="38"/>
      <c r="D910" s="38"/>
      <c r="E910" s="38"/>
      <c r="F910" s="38"/>
      <c r="G910" s="38"/>
      <c r="H910" s="38"/>
      <c r="I910" s="38"/>
      <c r="J910" s="38"/>
      <c r="K910" s="38"/>
      <c r="L910" s="38"/>
      <c r="M910" s="38"/>
      <c r="N910" s="38"/>
      <c r="O910" s="38"/>
      <c r="P910" s="38"/>
      <c r="Q910" s="38"/>
      <c r="R910" s="38"/>
      <c r="S910" s="38"/>
      <c r="T910" s="38"/>
      <c r="U910" s="38"/>
      <c r="V910" s="38"/>
      <c r="W910" s="38"/>
      <c r="X910" s="38"/>
      <c r="Y910" s="38"/>
      <c r="Z910" s="38"/>
    </row>
    <row r="911" spans="1:26" ht="14.25" customHeight="1" x14ac:dyDescent="0.25">
      <c r="A911" s="38"/>
      <c r="B911" s="38"/>
      <c r="C911" s="38"/>
      <c r="D911" s="38"/>
      <c r="E911" s="38"/>
      <c r="F911" s="38"/>
      <c r="G911" s="38"/>
      <c r="H911" s="38"/>
      <c r="I911" s="38"/>
      <c r="J911" s="38"/>
      <c r="K911" s="38"/>
      <c r="L911" s="38"/>
      <c r="M911" s="38"/>
      <c r="N911" s="38"/>
      <c r="O911" s="38"/>
      <c r="P911" s="38"/>
      <c r="Q911" s="38"/>
      <c r="R911" s="38"/>
      <c r="S911" s="38"/>
      <c r="T911" s="38"/>
      <c r="U911" s="38"/>
      <c r="V911" s="38"/>
      <c r="W911" s="38"/>
      <c r="X911" s="38"/>
      <c r="Y911" s="38"/>
      <c r="Z911" s="38"/>
    </row>
    <row r="912" spans="1:26" ht="14.25" customHeight="1" x14ac:dyDescent="0.25">
      <c r="A912" s="38"/>
      <c r="B912" s="38"/>
      <c r="C912" s="38"/>
      <c r="D912" s="38"/>
      <c r="E912" s="38"/>
      <c r="F912" s="38"/>
      <c r="G912" s="38"/>
      <c r="H912" s="38"/>
      <c r="I912" s="38"/>
      <c r="J912" s="38"/>
      <c r="K912" s="38"/>
      <c r="L912" s="38"/>
      <c r="M912" s="38"/>
      <c r="N912" s="38"/>
      <c r="O912" s="38"/>
      <c r="P912" s="38"/>
      <c r="Q912" s="38"/>
      <c r="R912" s="38"/>
      <c r="S912" s="38"/>
      <c r="T912" s="38"/>
      <c r="U912" s="38"/>
      <c r="V912" s="38"/>
      <c r="W912" s="38"/>
      <c r="X912" s="38"/>
      <c r="Y912" s="38"/>
      <c r="Z912" s="38"/>
    </row>
    <row r="913" spans="1:26" ht="14.25" customHeight="1" x14ac:dyDescent="0.25">
      <c r="A913" s="38"/>
      <c r="B913" s="38"/>
      <c r="C913" s="38"/>
      <c r="D913" s="38"/>
      <c r="E913" s="38"/>
      <c r="F913" s="38"/>
      <c r="G913" s="38"/>
      <c r="H913" s="38"/>
      <c r="I913" s="38"/>
      <c r="J913" s="38"/>
      <c r="K913" s="38"/>
      <c r="L913" s="38"/>
      <c r="M913" s="38"/>
      <c r="N913" s="38"/>
      <c r="O913" s="38"/>
      <c r="P913" s="38"/>
      <c r="Q913" s="38"/>
      <c r="R913" s="38"/>
      <c r="S913" s="38"/>
      <c r="T913" s="38"/>
      <c r="U913" s="38"/>
      <c r="V913" s="38"/>
      <c r="W913" s="38"/>
      <c r="X913" s="38"/>
      <c r="Y913" s="38"/>
      <c r="Z913" s="38"/>
    </row>
    <row r="914" spans="1:26" ht="14.25" customHeight="1" x14ac:dyDescent="0.25">
      <c r="A914" s="38"/>
      <c r="B914" s="38"/>
      <c r="C914" s="38"/>
      <c r="D914" s="38"/>
      <c r="E914" s="38"/>
      <c r="F914" s="38"/>
      <c r="G914" s="38"/>
      <c r="H914" s="38"/>
      <c r="I914" s="38"/>
      <c r="J914" s="38"/>
      <c r="K914" s="38"/>
      <c r="L914" s="38"/>
      <c r="M914" s="38"/>
      <c r="N914" s="38"/>
      <c r="O914" s="38"/>
      <c r="P914" s="38"/>
      <c r="Q914" s="38"/>
      <c r="R914" s="38"/>
      <c r="S914" s="38"/>
      <c r="T914" s="38"/>
      <c r="U914" s="38"/>
      <c r="V914" s="38"/>
      <c r="W914" s="38"/>
      <c r="X914" s="38"/>
      <c r="Y914" s="38"/>
      <c r="Z914" s="38"/>
    </row>
    <row r="915" spans="1:26" ht="14.25" customHeight="1" x14ac:dyDescent="0.25">
      <c r="A915" s="38"/>
      <c r="B915" s="38"/>
      <c r="C915" s="38"/>
      <c r="D915" s="38"/>
      <c r="E915" s="38"/>
      <c r="F915" s="38"/>
      <c r="G915" s="38"/>
      <c r="H915" s="38"/>
      <c r="I915" s="38"/>
      <c r="J915" s="38"/>
      <c r="K915" s="38"/>
      <c r="L915" s="38"/>
      <c r="M915" s="38"/>
      <c r="N915" s="38"/>
      <c r="O915" s="38"/>
      <c r="P915" s="38"/>
      <c r="Q915" s="38"/>
      <c r="R915" s="38"/>
      <c r="S915" s="38"/>
      <c r="T915" s="38"/>
      <c r="U915" s="38"/>
      <c r="V915" s="38"/>
      <c r="W915" s="38"/>
      <c r="X915" s="38"/>
      <c r="Y915" s="38"/>
      <c r="Z915" s="38"/>
    </row>
    <row r="916" spans="1:26" ht="14.25" customHeight="1" x14ac:dyDescent="0.25">
      <c r="A916" s="38"/>
      <c r="B916" s="38"/>
      <c r="C916" s="38"/>
      <c r="D916" s="38"/>
      <c r="E916" s="38"/>
      <c r="F916" s="38"/>
      <c r="G916" s="38"/>
      <c r="H916" s="38"/>
      <c r="I916" s="38"/>
      <c r="J916" s="38"/>
      <c r="K916" s="38"/>
      <c r="L916" s="38"/>
      <c r="M916" s="38"/>
      <c r="N916" s="38"/>
      <c r="O916" s="38"/>
      <c r="P916" s="38"/>
      <c r="Q916" s="38"/>
      <c r="R916" s="38"/>
      <c r="S916" s="38"/>
      <c r="T916" s="38"/>
      <c r="U916" s="38"/>
      <c r="V916" s="38"/>
      <c r="W916" s="38"/>
      <c r="X916" s="38"/>
      <c r="Y916" s="38"/>
      <c r="Z916" s="38"/>
    </row>
    <row r="917" spans="1:26" ht="14.25" customHeight="1" x14ac:dyDescent="0.25">
      <c r="A917" s="38"/>
      <c r="B917" s="38"/>
      <c r="C917" s="38"/>
      <c r="D917" s="38"/>
      <c r="E917" s="38"/>
      <c r="F917" s="38"/>
      <c r="G917" s="38"/>
      <c r="H917" s="38"/>
      <c r="I917" s="38"/>
      <c r="J917" s="38"/>
      <c r="K917" s="38"/>
      <c r="L917" s="38"/>
      <c r="M917" s="38"/>
      <c r="N917" s="38"/>
      <c r="O917" s="38"/>
      <c r="P917" s="38"/>
      <c r="Q917" s="38"/>
      <c r="R917" s="38"/>
      <c r="S917" s="38"/>
      <c r="T917" s="38"/>
      <c r="U917" s="38"/>
      <c r="V917" s="38"/>
      <c r="W917" s="38"/>
      <c r="X917" s="38"/>
      <c r="Y917" s="38"/>
      <c r="Z917" s="38"/>
    </row>
    <row r="918" spans="1:26" ht="14.25" customHeight="1" x14ac:dyDescent="0.25">
      <c r="A918" s="38"/>
      <c r="B918" s="38"/>
      <c r="C918" s="38"/>
      <c r="D918" s="38"/>
      <c r="E918" s="38"/>
      <c r="F918" s="38"/>
      <c r="G918" s="38"/>
      <c r="H918" s="38"/>
      <c r="I918" s="38"/>
      <c r="J918" s="38"/>
      <c r="K918" s="38"/>
      <c r="L918" s="38"/>
      <c r="M918" s="38"/>
      <c r="N918" s="38"/>
      <c r="O918" s="38"/>
      <c r="P918" s="38"/>
      <c r="Q918" s="38"/>
      <c r="R918" s="38"/>
      <c r="S918" s="38"/>
      <c r="T918" s="38"/>
      <c r="U918" s="38"/>
      <c r="V918" s="38"/>
      <c r="W918" s="38"/>
      <c r="X918" s="38"/>
      <c r="Y918" s="38"/>
      <c r="Z918" s="38"/>
    </row>
    <row r="919" spans="1:26" ht="14.25" customHeight="1" x14ac:dyDescent="0.25">
      <c r="A919" s="38"/>
      <c r="B919" s="38"/>
      <c r="C919" s="38"/>
      <c r="D919" s="38"/>
      <c r="E919" s="38"/>
      <c r="F919" s="38"/>
      <c r="G919" s="38"/>
      <c r="H919" s="38"/>
      <c r="I919" s="38"/>
      <c r="J919" s="38"/>
      <c r="K919" s="38"/>
      <c r="L919" s="38"/>
      <c r="M919" s="38"/>
      <c r="N919" s="38"/>
      <c r="O919" s="38"/>
      <c r="P919" s="38"/>
      <c r="Q919" s="38"/>
      <c r="R919" s="38"/>
      <c r="S919" s="38"/>
      <c r="T919" s="38"/>
      <c r="U919" s="38"/>
      <c r="V919" s="38"/>
      <c r="W919" s="38"/>
      <c r="X919" s="38"/>
      <c r="Y919" s="38"/>
      <c r="Z919" s="38"/>
    </row>
    <row r="920" spans="1:26" ht="14.25" customHeight="1" x14ac:dyDescent="0.25">
      <c r="A920" s="38"/>
      <c r="B920" s="38"/>
      <c r="C920" s="38"/>
      <c r="D920" s="38"/>
      <c r="E920" s="38"/>
      <c r="F920" s="38"/>
      <c r="G920" s="38"/>
      <c r="H920" s="38"/>
      <c r="I920" s="38"/>
      <c r="J920" s="38"/>
      <c r="K920" s="38"/>
      <c r="L920" s="38"/>
      <c r="M920" s="38"/>
      <c r="N920" s="38"/>
      <c r="O920" s="38"/>
      <c r="P920" s="38"/>
      <c r="Q920" s="38"/>
      <c r="R920" s="38"/>
      <c r="S920" s="38"/>
      <c r="T920" s="38"/>
      <c r="U920" s="38"/>
      <c r="V920" s="38"/>
      <c r="W920" s="38"/>
      <c r="X920" s="38"/>
      <c r="Y920" s="38"/>
      <c r="Z920" s="38"/>
    </row>
    <row r="921" spans="1:26" ht="14.25" customHeight="1" x14ac:dyDescent="0.25">
      <c r="A921" s="38"/>
      <c r="B921" s="38"/>
      <c r="C921" s="38"/>
      <c r="D921" s="38"/>
      <c r="E921" s="38"/>
      <c r="F921" s="38"/>
      <c r="G921" s="38"/>
      <c r="H921" s="38"/>
      <c r="I921" s="38"/>
      <c r="J921" s="38"/>
      <c r="K921" s="38"/>
      <c r="L921" s="38"/>
      <c r="M921" s="38"/>
      <c r="N921" s="38"/>
      <c r="O921" s="38"/>
      <c r="P921" s="38"/>
      <c r="Q921" s="38"/>
      <c r="R921" s="38"/>
      <c r="S921" s="38"/>
      <c r="T921" s="38"/>
      <c r="U921" s="38"/>
      <c r="V921" s="38"/>
      <c r="W921" s="38"/>
      <c r="X921" s="38"/>
      <c r="Y921" s="38"/>
      <c r="Z921" s="38"/>
    </row>
    <row r="922" spans="1:26" ht="14.25" customHeight="1" x14ac:dyDescent="0.25">
      <c r="A922" s="38"/>
      <c r="B922" s="38"/>
      <c r="C922" s="38"/>
      <c r="D922" s="38"/>
      <c r="E922" s="38"/>
      <c r="F922" s="38"/>
      <c r="G922" s="38"/>
      <c r="H922" s="38"/>
      <c r="I922" s="38"/>
      <c r="J922" s="38"/>
      <c r="K922" s="38"/>
      <c r="L922" s="38"/>
      <c r="M922" s="38"/>
      <c r="N922" s="38"/>
      <c r="O922" s="38"/>
      <c r="P922" s="38"/>
      <c r="Q922" s="38"/>
      <c r="R922" s="38"/>
      <c r="S922" s="38"/>
      <c r="T922" s="38"/>
      <c r="U922" s="38"/>
      <c r="V922" s="38"/>
      <c r="W922" s="38"/>
      <c r="X922" s="38"/>
      <c r="Y922" s="38"/>
      <c r="Z922" s="38"/>
    </row>
    <row r="923" spans="1:26" ht="14.25" customHeight="1" x14ac:dyDescent="0.25">
      <c r="A923" s="38"/>
      <c r="B923" s="38"/>
      <c r="C923" s="38"/>
      <c r="D923" s="38"/>
      <c r="E923" s="38"/>
      <c r="F923" s="38"/>
      <c r="G923" s="38"/>
      <c r="H923" s="38"/>
      <c r="I923" s="38"/>
      <c r="J923" s="38"/>
      <c r="K923" s="38"/>
      <c r="L923" s="38"/>
      <c r="M923" s="38"/>
      <c r="N923" s="38"/>
      <c r="O923" s="38"/>
      <c r="P923" s="38"/>
      <c r="Q923" s="38"/>
      <c r="R923" s="38"/>
      <c r="S923" s="38"/>
      <c r="T923" s="38"/>
      <c r="U923" s="38"/>
      <c r="V923" s="38"/>
      <c r="W923" s="38"/>
      <c r="X923" s="38"/>
      <c r="Y923" s="38"/>
      <c r="Z923" s="38"/>
    </row>
    <row r="924" spans="1:26" ht="14.25" customHeight="1" x14ac:dyDescent="0.25">
      <c r="A924" s="38"/>
      <c r="B924" s="38"/>
      <c r="C924" s="38"/>
      <c r="D924" s="38"/>
      <c r="E924" s="38"/>
      <c r="F924" s="38"/>
      <c r="G924" s="38"/>
      <c r="H924" s="38"/>
      <c r="I924" s="38"/>
      <c r="J924" s="38"/>
      <c r="K924" s="38"/>
      <c r="L924" s="38"/>
      <c r="M924" s="38"/>
      <c r="N924" s="38"/>
      <c r="O924" s="38"/>
      <c r="P924" s="38"/>
      <c r="Q924" s="38"/>
      <c r="R924" s="38"/>
      <c r="S924" s="38"/>
      <c r="T924" s="38"/>
      <c r="U924" s="38"/>
      <c r="V924" s="38"/>
      <c r="W924" s="38"/>
      <c r="X924" s="38"/>
      <c r="Y924" s="38"/>
      <c r="Z924" s="38"/>
    </row>
    <row r="925" spans="1:26" ht="14.25" customHeight="1" x14ac:dyDescent="0.25">
      <c r="A925" s="38"/>
      <c r="B925" s="38"/>
      <c r="C925" s="38"/>
      <c r="D925" s="38"/>
      <c r="E925" s="38"/>
      <c r="F925" s="38"/>
      <c r="G925" s="38"/>
      <c r="H925" s="38"/>
      <c r="I925" s="38"/>
      <c r="J925" s="38"/>
      <c r="K925" s="38"/>
      <c r="L925" s="38"/>
      <c r="M925" s="38"/>
      <c r="N925" s="38"/>
      <c r="O925" s="38"/>
      <c r="P925" s="38"/>
      <c r="Q925" s="38"/>
      <c r="R925" s="38"/>
      <c r="S925" s="38"/>
      <c r="T925" s="38"/>
      <c r="U925" s="38"/>
      <c r="V925" s="38"/>
      <c r="W925" s="38"/>
      <c r="X925" s="38"/>
      <c r="Y925" s="38"/>
      <c r="Z925" s="38"/>
    </row>
    <row r="926" spans="1:26" ht="14.25" customHeight="1" x14ac:dyDescent="0.25">
      <c r="A926" s="38"/>
      <c r="B926" s="38"/>
      <c r="C926" s="38"/>
      <c r="D926" s="38"/>
      <c r="E926" s="38"/>
      <c r="F926" s="38"/>
      <c r="G926" s="38"/>
      <c r="H926" s="38"/>
      <c r="I926" s="38"/>
      <c r="J926" s="38"/>
      <c r="K926" s="38"/>
      <c r="L926" s="38"/>
      <c r="M926" s="38"/>
      <c r="N926" s="38"/>
      <c r="O926" s="38"/>
      <c r="P926" s="38"/>
      <c r="Q926" s="38"/>
      <c r="R926" s="38"/>
      <c r="S926" s="38"/>
      <c r="T926" s="38"/>
      <c r="U926" s="38"/>
      <c r="V926" s="38"/>
      <c r="W926" s="38"/>
      <c r="X926" s="38"/>
      <c r="Y926" s="38"/>
      <c r="Z926" s="38"/>
    </row>
    <row r="927" spans="1:26" ht="14.25" customHeight="1" x14ac:dyDescent="0.25">
      <c r="A927" s="38"/>
      <c r="B927" s="38"/>
      <c r="C927" s="38"/>
      <c r="D927" s="38"/>
      <c r="E927" s="38"/>
      <c r="F927" s="38"/>
      <c r="G927" s="38"/>
      <c r="H927" s="38"/>
      <c r="I927" s="38"/>
      <c r="J927" s="38"/>
      <c r="K927" s="38"/>
      <c r="L927" s="38"/>
      <c r="M927" s="38"/>
      <c r="N927" s="38"/>
      <c r="O927" s="38"/>
      <c r="P927" s="38"/>
      <c r="Q927" s="38"/>
      <c r="R927" s="38"/>
      <c r="S927" s="38"/>
      <c r="T927" s="38"/>
      <c r="U927" s="38"/>
      <c r="V927" s="38"/>
      <c r="W927" s="38"/>
      <c r="X927" s="38"/>
      <c r="Y927" s="38"/>
      <c r="Z927" s="38"/>
    </row>
    <row r="928" spans="1:26" ht="14.25" customHeight="1" x14ac:dyDescent="0.25">
      <c r="A928" s="38"/>
      <c r="B928" s="38"/>
      <c r="C928" s="38"/>
      <c r="D928" s="38"/>
      <c r="E928" s="38"/>
      <c r="F928" s="38"/>
      <c r="G928" s="38"/>
      <c r="H928" s="38"/>
      <c r="I928" s="38"/>
      <c r="J928" s="38"/>
      <c r="K928" s="38"/>
      <c r="L928" s="38"/>
      <c r="M928" s="38"/>
      <c r="N928" s="38"/>
      <c r="O928" s="38"/>
      <c r="P928" s="38"/>
      <c r="Q928" s="38"/>
      <c r="R928" s="38"/>
      <c r="S928" s="38"/>
      <c r="T928" s="38"/>
      <c r="U928" s="38"/>
      <c r="V928" s="38"/>
      <c r="W928" s="38"/>
      <c r="X928" s="38"/>
      <c r="Y928" s="38"/>
      <c r="Z928" s="38"/>
    </row>
    <row r="929" spans="1:26" ht="14.25" customHeight="1" x14ac:dyDescent="0.25">
      <c r="A929" s="38"/>
      <c r="B929" s="38"/>
      <c r="C929" s="38"/>
      <c r="D929" s="38"/>
      <c r="E929" s="38"/>
      <c r="F929" s="38"/>
      <c r="G929" s="38"/>
      <c r="H929" s="38"/>
      <c r="I929" s="38"/>
      <c r="J929" s="38"/>
      <c r="K929" s="38"/>
      <c r="L929" s="38"/>
      <c r="M929" s="38"/>
      <c r="N929" s="38"/>
      <c r="O929" s="38"/>
      <c r="P929" s="38"/>
      <c r="Q929" s="38"/>
      <c r="R929" s="38"/>
      <c r="S929" s="38"/>
      <c r="T929" s="38"/>
      <c r="U929" s="38"/>
      <c r="V929" s="38"/>
      <c r="W929" s="38"/>
      <c r="X929" s="38"/>
      <c r="Y929" s="38"/>
      <c r="Z929" s="38"/>
    </row>
    <row r="930" spans="1:26" ht="14.25" customHeight="1" x14ac:dyDescent="0.25">
      <c r="A930" s="38"/>
      <c r="B930" s="38"/>
      <c r="C930" s="38"/>
      <c r="D930" s="38"/>
      <c r="E930" s="38"/>
      <c r="F930" s="38"/>
      <c r="G930" s="38"/>
      <c r="H930" s="38"/>
      <c r="I930" s="38"/>
      <c r="J930" s="38"/>
      <c r="K930" s="38"/>
      <c r="L930" s="38"/>
      <c r="M930" s="38"/>
      <c r="N930" s="38"/>
      <c r="O930" s="38"/>
      <c r="P930" s="38"/>
      <c r="Q930" s="38"/>
      <c r="R930" s="38"/>
      <c r="S930" s="38"/>
      <c r="T930" s="38"/>
      <c r="U930" s="38"/>
      <c r="V930" s="38"/>
      <c r="W930" s="38"/>
      <c r="X930" s="38"/>
      <c r="Y930" s="38"/>
      <c r="Z930" s="38"/>
    </row>
    <row r="931" spans="1:26" ht="14.25" customHeight="1" x14ac:dyDescent="0.25">
      <c r="A931" s="38"/>
      <c r="B931" s="38"/>
      <c r="C931" s="38"/>
      <c r="D931" s="38"/>
      <c r="E931" s="38"/>
      <c r="F931" s="38"/>
      <c r="G931" s="38"/>
      <c r="H931" s="38"/>
      <c r="I931" s="38"/>
      <c r="J931" s="38"/>
      <c r="K931" s="38"/>
      <c r="L931" s="38"/>
      <c r="M931" s="38"/>
      <c r="N931" s="38"/>
      <c r="O931" s="38"/>
      <c r="P931" s="38"/>
      <c r="Q931" s="38"/>
      <c r="R931" s="38"/>
      <c r="S931" s="38"/>
      <c r="T931" s="38"/>
      <c r="U931" s="38"/>
      <c r="V931" s="38"/>
      <c r="W931" s="38"/>
      <c r="X931" s="38"/>
      <c r="Y931" s="38"/>
      <c r="Z931" s="38"/>
    </row>
    <row r="932" spans="1:26" ht="14.25" customHeight="1" x14ac:dyDescent="0.25">
      <c r="A932" s="38"/>
      <c r="B932" s="38"/>
      <c r="C932" s="38"/>
      <c r="D932" s="38"/>
      <c r="E932" s="38"/>
      <c r="F932" s="38"/>
      <c r="G932" s="38"/>
      <c r="H932" s="38"/>
      <c r="I932" s="38"/>
      <c r="J932" s="38"/>
      <c r="K932" s="38"/>
      <c r="L932" s="38"/>
      <c r="M932" s="38"/>
      <c r="N932" s="38"/>
      <c r="O932" s="38"/>
      <c r="P932" s="38"/>
      <c r="Q932" s="38"/>
      <c r="R932" s="38"/>
      <c r="S932" s="38"/>
      <c r="T932" s="38"/>
      <c r="U932" s="38"/>
      <c r="V932" s="38"/>
      <c r="W932" s="38"/>
      <c r="X932" s="38"/>
      <c r="Y932" s="38"/>
      <c r="Z932" s="38"/>
    </row>
    <row r="933" spans="1:26" ht="14.25" customHeight="1" x14ac:dyDescent="0.25">
      <c r="A933" s="38"/>
      <c r="B933" s="38"/>
      <c r="C933" s="38"/>
      <c r="D933" s="38"/>
      <c r="E933" s="38"/>
      <c r="F933" s="38"/>
      <c r="G933" s="38"/>
      <c r="H933" s="38"/>
      <c r="I933" s="38"/>
      <c r="J933" s="38"/>
      <c r="K933" s="38"/>
      <c r="L933" s="38"/>
      <c r="M933" s="38"/>
      <c r="N933" s="38"/>
      <c r="O933" s="38"/>
      <c r="P933" s="38"/>
      <c r="Q933" s="38"/>
      <c r="R933" s="38"/>
      <c r="S933" s="38"/>
      <c r="T933" s="38"/>
      <c r="U933" s="38"/>
      <c r="V933" s="38"/>
      <c r="W933" s="38"/>
      <c r="X933" s="38"/>
      <c r="Y933" s="38"/>
      <c r="Z933" s="38"/>
    </row>
    <row r="934" spans="1:26" ht="14.25" customHeight="1" x14ac:dyDescent="0.25">
      <c r="A934" s="38"/>
      <c r="B934" s="38"/>
      <c r="C934" s="38"/>
      <c r="D934" s="38"/>
      <c r="E934" s="38"/>
      <c r="F934" s="38"/>
      <c r="G934" s="38"/>
      <c r="H934" s="38"/>
      <c r="I934" s="38"/>
      <c r="J934" s="38"/>
      <c r="K934" s="38"/>
      <c r="L934" s="38"/>
      <c r="M934" s="38"/>
      <c r="N934" s="38"/>
      <c r="O934" s="38"/>
      <c r="P934" s="38"/>
      <c r="Q934" s="38"/>
      <c r="R934" s="38"/>
      <c r="S934" s="38"/>
      <c r="T934" s="38"/>
      <c r="U934" s="38"/>
      <c r="V934" s="38"/>
      <c r="W934" s="38"/>
      <c r="X934" s="38"/>
      <c r="Y934" s="38"/>
      <c r="Z934" s="38"/>
    </row>
    <row r="935" spans="1:26" ht="14.25" customHeight="1" x14ac:dyDescent="0.25">
      <c r="A935" s="38"/>
      <c r="B935" s="38"/>
      <c r="C935" s="38"/>
      <c r="D935" s="38"/>
      <c r="E935" s="38"/>
      <c r="F935" s="38"/>
      <c r="G935" s="38"/>
      <c r="H935" s="38"/>
      <c r="I935" s="38"/>
      <c r="J935" s="38"/>
      <c r="K935" s="38"/>
      <c r="L935" s="38"/>
      <c r="M935" s="38"/>
      <c r="N935" s="38"/>
      <c r="O935" s="38"/>
      <c r="P935" s="38"/>
      <c r="Q935" s="38"/>
      <c r="R935" s="38"/>
      <c r="S935" s="38"/>
      <c r="T935" s="38"/>
      <c r="U935" s="38"/>
      <c r="V935" s="38"/>
      <c r="W935" s="38"/>
      <c r="X935" s="38"/>
      <c r="Y935" s="38"/>
      <c r="Z935" s="38"/>
    </row>
    <row r="936" spans="1:26" ht="14.25" customHeight="1" x14ac:dyDescent="0.25">
      <c r="A936" s="38"/>
      <c r="B936" s="38"/>
      <c r="C936" s="38"/>
      <c r="D936" s="38"/>
      <c r="E936" s="38"/>
      <c r="F936" s="38"/>
      <c r="G936" s="38"/>
      <c r="H936" s="38"/>
      <c r="I936" s="38"/>
      <c r="J936" s="38"/>
      <c r="K936" s="38"/>
      <c r="L936" s="38"/>
      <c r="M936" s="38"/>
      <c r="N936" s="38"/>
      <c r="O936" s="38"/>
      <c r="P936" s="38"/>
      <c r="Q936" s="38"/>
      <c r="R936" s="38"/>
      <c r="S936" s="38"/>
      <c r="T936" s="38"/>
      <c r="U936" s="38"/>
      <c r="V936" s="38"/>
      <c r="W936" s="38"/>
      <c r="X936" s="38"/>
      <c r="Y936" s="38"/>
      <c r="Z936" s="38"/>
    </row>
    <row r="937" spans="1:26" ht="14.25" customHeight="1" x14ac:dyDescent="0.25">
      <c r="A937" s="38"/>
      <c r="B937" s="38"/>
      <c r="C937" s="38"/>
      <c r="D937" s="38"/>
      <c r="E937" s="38"/>
      <c r="F937" s="38"/>
      <c r="G937" s="38"/>
      <c r="H937" s="38"/>
      <c r="I937" s="38"/>
      <c r="J937" s="38"/>
      <c r="K937" s="38"/>
      <c r="L937" s="38"/>
      <c r="M937" s="38"/>
      <c r="N937" s="38"/>
      <c r="O937" s="38"/>
      <c r="P937" s="38"/>
      <c r="Q937" s="38"/>
      <c r="R937" s="38"/>
      <c r="S937" s="38"/>
      <c r="T937" s="38"/>
      <c r="U937" s="38"/>
      <c r="V937" s="38"/>
      <c r="W937" s="38"/>
      <c r="X937" s="38"/>
      <c r="Y937" s="38"/>
      <c r="Z937" s="38"/>
    </row>
    <row r="938" spans="1:26" ht="14.25" customHeight="1" x14ac:dyDescent="0.25">
      <c r="A938" s="38"/>
      <c r="B938" s="38"/>
      <c r="C938" s="38"/>
      <c r="D938" s="38"/>
      <c r="E938" s="38"/>
      <c r="F938" s="38"/>
      <c r="G938" s="38"/>
      <c r="H938" s="38"/>
      <c r="I938" s="38"/>
      <c r="J938" s="38"/>
      <c r="K938" s="38"/>
      <c r="L938" s="38"/>
      <c r="M938" s="38"/>
      <c r="N938" s="38"/>
      <c r="O938" s="38"/>
      <c r="P938" s="38"/>
      <c r="Q938" s="38"/>
      <c r="R938" s="38"/>
      <c r="S938" s="38"/>
      <c r="T938" s="38"/>
      <c r="U938" s="38"/>
      <c r="V938" s="38"/>
      <c r="W938" s="38"/>
      <c r="X938" s="38"/>
      <c r="Y938" s="38"/>
      <c r="Z938" s="38"/>
    </row>
    <row r="939" spans="1:26" ht="14.25" customHeight="1" x14ac:dyDescent="0.25">
      <c r="A939" s="38"/>
      <c r="B939" s="38"/>
      <c r="C939" s="38"/>
      <c r="D939" s="38"/>
      <c r="E939" s="38"/>
      <c r="F939" s="38"/>
      <c r="G939" s="38"/>
      <c r="H939" s="38"/>
      <c r="I939" s="38"/>
      <c r="J939" s="38"/>
      <c r="K939" s="38"/>
      <c r="L939" s="38"/>
      <c r="M939" s="38"/>
      <c r="N939" s="38"/>
      <c r="O939" s="38"/>
      <c r="P939" s="38"/>
      <c r="Q939" s="38"/>
      <c r="R939" s="38"/>
      <c r="S939" s="38"/>
      <c r="T939" s="38"/>
      <c r="U939" s="38"/>
      <c r="V939" s="38"/>
      <c r="W939" s="38"/>
      <c r="X939" s="38"/>
      <c r="Y939" s="38"/>
      <c r="Z939" s="38"/>
    </row>
    <row r="940" spans="1:26" ht="14.25" customHeight="1" x14ac:dyDescent="0.25">
      <c r="A940" s="38"/>
      <c r="B940" s="38"/>
      <c r="C940" s="38"/>
      <c r="D940" s="38"/>
      <c r="E940" s="38"/>
      <c r="F940" s="38"/>
      <c r="G940" s="38"/>
      <c r="H940" s="38"/>
      <c r="I940" s="38"/>
      <c r="J940" s="38"/>
      <c r="K940" s="38"/>
      <c r="L940" s="38"/>
      <c r="M940" s="38"/>
      <c r="N940" s="38"/>
      <c r="O940" s="38"/>
      <c r="P940" s="38"/>
      <c r="Q940" s="38"/>
      <c r="R940" s="38"/>
      <c r="S940" s="38"/>
      <c r="T940" s="38"/>
      <c r="U940" s="38"/>
      <c r="V940" s="38"/>
      <c r="W940" s="38"/>
      <c r="X940" s="38"/>
      <c r="Y940" s="38"/>
      <c r="Z940" s="38"/>
    </row>
    <row r="941" spans="1:26" ht="14.25" customHeight="1" x14ac:dyDescent="0.25">
      <c r="A941" s="38"/>
      <c r="B941" s="38"/>
      <c r="C941" s="38"/>
      <c r="D941" s="38"/>
      <c r="E941" s="38"/>
      <c r="F941" s="38"/>
      <c r="G941" s="38"/>
      <c r="H941" s="38"/>
      <c r="I941" s="38"/>
      <c r="J941" s="38"/>
      <c r="K941" s="38"/>
      <c r="L941" s="38"/>
      <c r="M941" s="38"/>
      <c r="N941" s="38"/>
      <c r="O941" s="38"/>
      <c r="P941" s="38"/>
      <c r="Q941" s="38"/>
      <c r="R941" s="38"/>
      <c r="S941" s="38"/>
      <c r="T941" s="38"/>
      <c r="U941" s="38"/>
      <c r="V941" s="38"/>
      <c r="W941" s="38"/>
      <c r="X941" s="38"/>
      <c r="Y941" s="38"/>
      <c r="Z941" s="38"/>
    </row>
    <row r="942" spans="1:26" ht="14.25" customHeight="1" x14ac:dyDescent="0.25">
      <c r="A942" s="38"/>
      <c r="B942" s="38"/>
      <c r="C942" s="38"/>
      <c r="D942" s="38"/>
      <c r="E942" s="38"/>
      <c r="F942" s="38"/>
      <c r="G942" s="38"/>
      <c r="H942" s="38"/>
      <c r="I942" s="38"/>
      <c r="J942" s="38"/>
      <c r="K942" s="38"/>
      <c r="L942" s="38"/>
      <c r="M942" s="38"/>
      <c r="N942" s="38"/>
      <c r="O942" s="38"/>
      <c r="P942" s="38"/>
      <c r="Q942" s="38"/>
      <c r="R942" s="38"/>
      <c r="S942" s="38"/>
      <c r="T942" s="38"/>
      <c r="U942" s="38"/>
      <c r="V942" s="38"/>
      <c r="W942" s="38"/>
      <c r="X942" s="38"/>
      <c r="Y942" s="38"/>
      <c r="Z942" s="38"/>
    </row>
    <row r="943" spans="1:26" ht="14.25" customHeight="1" x14ac:dyDescent="0.25">
      <c r="A943" s="38"/>
      <c r="B943" s="38"/>
      <c r="C943" s="38"/>
      <c r="D943" s="38"/>
      <c r="E943" s="38"/>
      <c r="F943" s="38"/>
      <c r="G943" s="38"/>
      <c r="H943" s="38"/>
      <c r="I943" s="38"/>
      <c r="J943" s="38"/>
      <c r="K943" s="38"/>
      <c r="L943" s="38"/>
      <c r="M943" s="38"/>
      <c r="N943" s="38"/>
      <c r="O943" s="38"/>
      <c r="P943" s="38"/>
      <c r="Q943" s="38"/>
      <c r="R943" s="38"/>
      <c r="S943" s="38"/>
      <c r="T943" s="38"/>
      <c r="U943" s="38"/>
      <c r="V943" s="38"/>
      <c r="W943" s="38"/>
      <c r="X943" s="38"/>
      <c r="Y943" s="38"/>
      <c r="Z943" s="38"/>
    </row>
    <row r="944" spans="1:26" ht="14.25" customHeight="1" x14ac:dyDescent="0.25">
      <c r="A944" s="38"/>
      <c r="B944" s="38"/>
      <c r="C944" s="38"/>
      <c r="D944" s="38"/>
      <c r="E944" s="38"/>
      <c r="F944" s="38"/>
      <c r="G944" s="38"/>
      <c r="H944" s="38"/>
      <c r="I944" s="38"/>
      <c r="J944" s="38"/>
      <c r="K944" s="38"/>
      <c r="L944" s="38"/>
      <c r="M944" s="38"/>
      <c r="N944" s="38"/>
      <c r="O944" s="38"/>
      <c r="P944" s="38"/>
      <c r="Q944" s="38"/>
      <c r="R944" s="38"/>
      <c r="S944" s="38"/>
      <c r="T944" s="38"/>
      <c r="U944" s="38"/>
      <c r="V944" s="38"/>
      <c r="W944" s="38"/>
      <c r="X944" s="38"/>
      <c r="Y944" s="38"/>
      <c r="Z944" s="38"/>
    </row>
    <row r="945" spans="1:26" ht="14.25" customHeight="1" x14ac:dyDescent="0.25">
      <c r="A945" s="38"/>
      <c r="B945" s="38"/>
      <c r="C945" s="38"/>
      <c r="D945" s="38"/>
      <c r="E945" s="38"/>
      <c r="F945" s="38"/>
      <c r="G945" s="38"/>
      <c r="H945" s="38"/>
      <c r="I945" s="38"/>
      <c r="J945" s="38"/>
      <c r="K945" s="38"/>
      <c r="L945" s="38"/>
      <c r="M945" s="38"/>
      <c r="N945" s="38"/>
      <c r="O945" s="38"/>
      <c r="P945" s="38"/>
      <c r="Q945" s="38"/>
      <c r="R945" s="38"/>
      <c r="S945" s="38"/>
      <c r="T945" s="38"/>
      <c r="U945" s="38"/>
      <c r="V945" s="38"/>
      <c r="W945" s="38"/>
      <c r="X945" s="38"/>
      <c r="Y945" s="38"/>
      <c r="Z945" s="38"/>
    </row>
    <row r="946" spans="1:26" ht="14.25" customHeight="1" x14ac:dyDescent="0.25">
      <c r="A946" s="38"/>
      <c r="B946" s="38"/>
      <c r="C946" s="38"/>
      <c r="D946" s="38"/>
      <c r="E946" s="38"/>
      <c r="F946" s="38"/>
      <c r="G946" s="38"/>
      <c r="H946" s="38"/>
      <c r="I946" s="38"/>
      <c r="J946" s="38"/>
      <c r="K946" s="38"/>
      <c r="L946" s="38"/>
      <c r="M946" s="38"/>
      <c r="N946" s="38"/>
      <c r="O946" s="38"/>
      <c r="P946" s="38"/>
      <c r="Q946" s="38"/>
      <c r="R946" s="38"/>
      <c r="S946" s="38"/>
      <c r="T946" s="38"/>
      <c r="U946" s="38"/>
      <c r="V946" s="38"/>
      <c r="W946" s="38"/>
      <c r="X946" s="38"/>
      <c r="Y946" s="38"/>
      <c r="Z946" s="38"/>
    </row>
    <row r="947" spans="1:26" ht="14.25" customHeight="1" x14ac:dyDescent="0.25">
      <c r="A947" s="38"/>
      <c r="B947" s="38"/>
      <c r="C947" s="38"/>
      <c r="D947" s="38"/>
      <c r="E947" s="38"/>
      <c r="F947" s="38"/>
      <c r="G947" s="38"/>
      <c r="H947" s="38"/>
      <c r="I947" s="38"/>
      <c r="J947" s="38"/>
      <c r="K947" s="38"/>
      <c r="L947" s="38"/>
      <c r="M947" s="38"/>
      <c r="N947" s="38"/>
      <c r="O947" s="38"/>
      <c r="P947" s="38"/>
      <c r="Q947" s="38"/>
      <c r="R947" s="38"/>
      <c r="S947" s="38"/>
      <c r="T947" s="38"/>
      <c r="U947" s="38"/>
      <c r="V947" s="38"/>
      <c r="W947" s="38"/>
      <c r="X947" s="38"/>
      <c r="Y947" s="38"/>
      <c r="Z947" s="38"/>
    </row>
    <row r="948" spans="1:26" ht="14.25" customHeight="1" x14ac:dyDescent="0.25">
      <c r="A948" s="38"/>
      <c r="B948" s="38"/>
      <c r="C948" s="38"/>
      <c r="D948" s="38"/>
      <c r="E948" s="38"/>
      <c r="F948" s="38"/>
      <c r="G948" s="38"/>
      <c r="H948" s="38"/>
      <c r="I948" s="38"/>
      <c r="J948" s="38"/>
      <c r="K948" s="38"/>
      <c r="L948" s="38"/>
      <c r="M948" s="38"/>
      <c r="N948" s="38"/>
      <c r="O948" s="38"/>
      <c r="P948" s="38"/>
      <c r="Q948" s="38"/>
      <c r="R948" s="38"/>
      <c r="S948" s="38"/>
      <c r="T948" s="38"/>
      <c r="U948" s="38"/>
      <c r="V948" s="38"/>
      <c r="W948" s="38"/>
      <c r="X948" s="38"/>
      <c r="Y948" s="38"/>
      <c r="Z948" s="38"/>
    </row>
    <row r="949" spans="1:26" ht="14.25" customHeight="1" x14ac:dyDescent="0.25">
      <c r="A949" s="38"/>
      <c r="B949" s="38"/>
      <c r="C949" s="38"/>
      <c r="D949" s="38"/>
      <c r="E949" s="38"/>
      <c r="F949" s="38"/>
      <c r="G949" s="38"/>
      <c r="H949" s="38"/>
      <c r="I949" s="38"/>
      <c r="J949" s="38"/>
      <c r="K949" s="38"/>
      <c r="L949" s="38"/>
      <c r="M949" s="38"/>
      <c r="N949" s="38"/>
      <c r="O949" s="38"/>
      <c r="P949" s="38"/>
      <c r="Q949" s="38"/>
      <c r="R949" s="38"/>
      <c r="S949" s="38"/>
      <c r="T949" s="38"/>
      <c r="U949" s="38"/>
      <c r="V949" s="38"/>
      <c r="W949" s="38"/>
      <c r="X949" s="38"/>
      <c r="Y949" s="38"/>
      <c r="Z949" s="38"/>
    </row>
    <row r="950" spans="1:26" ht="14.25" customHeight="1" x14ac:dyDescent="0.25">
      <c r="A950" s="38"/>
      <c r="B950" s="38"/>
      <c r="C950" s="38"/>
      <c r="D950" s="38"/>
      <c r="E950" s="38"/>
      <c r="F950" s="38"/>
      <c r="G950" s="38"/>
      <c r="H950" s="38"/>
      <c r="I950" s="38"/>
      <c r="J950" s="38"/>
      <c r="K950" s="38"/>
      <c r="L950" s="38"/>
      <c r="M950" s="38"/>
      <c r="N950" s="38"/>
      <c r="O950" s="38"/>
      <c r="P950" s="38"/>
      <c r="Q950" s="38"/>
      <c r="R950" s="38"/>
      <c r="S950" s="38"/>
      <c r="T950" s="38"/>
      <c r="U950" s="38"/>
      <c r="V950" s="38"/>
      <c r="W950" s="38"/>
      <c r="X950" s="38"/>
      <c r="Y950" s="38"/>
      <c r="Z950" s="38"/>
    </row>
    <row r="951" spans="1:26" ht="14.25" customHeight="1" x14ac:dyDescent="0.25">
      <c r="A951" s="38"/>
      <c r="B951" s="38"/>
      <c r="C951" s="38"/>
      <c r="D951" s="38"/>
      <c r="E951" s="38"/>
      <c r="F951" s="38"/>
      <c r="G951" s="38"/>
      <c r="H951" s="38"/>
      <c r="I951" s="38"/>
      <c r="J951" s="38"/>
      <c r="K951" s="38"/>
      <c r="L951" s="38"/>
      <c r="M951" s="38"/>
      <c r="N951" s="38"/>
      <c r="O951" s="38"/>
      <c r="P951" s="38"/>
      <c r="Q951" s="38"/>
      <c r="R951" s="38"/>
      <c r="S951" s="38"/>
      <c r="T951" s="38"/>
      <c r="U951" s="38"/>
      <c r="V951" s="38"/>
      <c r="W951" s="38"/>
      <c r="X951" s="38"/>
      <c r="Y951" s="38"/>
      <c r="Z951" s="38"/>
    </row>
    <row r="952" spans="1:26" ht="14.25" customHeight="1" x14ac:dyDescent="0.25">
      <c r="A952" s="38"/>
      <c r="B952" s="38"/>
      <c r="C952" s="38"/>
      <c r="D952" s="38"/>
      <c r="E952" s="38"/>
      <c r="F952" s="38"/>
      <c r="G952" s="38"/>
      <c r="H952" s="38"/>
      <c r="I952" s="38"/>
      <c r="J952" s="38"/>
      <c r="K952" s="38"/>
      <c r="L952" s="38"/>
      <c r="M952" s="38"/>
      <c r="N952" s="38"/>
      <c r="O952" s="38"/>
      <c r="P952" s="38"/>
      <c r="Q952" s="38"/>
      <c r="R952" s="38"/>
      <c r="S952" s="38"/>
      <c r="T952" s="38"/>
      <c r="U952" s="38"/>
      <c r="V952" s="38"/>
      <c r="W952" s="38"/>
      <c r="X952" s="38"/>
      <c r="Y952" s="38"/>
      <c r="Z952" s="38"/>
    </row>
    <row r="953" spans="1:26" ht="14.25" customHeight="1" x14ac:dyDescent="0.25">
      <c r="A953" s="38"/>
      <c r="B953" s="38"/>
      <c r="C953" s="38"/>
      <c r="D953" s="38"/>
      <c r="E953" s="38"/>
      <c r="F953" s="38"/>
      <c r="G953" s="38"/>
      <c r="H953" s="38"/>
      <c r="I953" s="38"/>
      <c r="J953" s="38"/>
      <c r="K953" s="38"/>
      <c r="L953" s="38"/>
      <c r="M953" s="38"/>
      <c r="N953" s="38"/>
      <c r="O953" s="38"/>
      <c r="P953" s="38"/>
      <c r="Q953" s="38"/>
      <c r="R953" s="38"/>
      <c r="S953" s="38"/>
      <c r="T953" s="38"/>
      <c r="U953" s="38"/>
      <c r="V953" s="38"/>
      <c r="W953" s="38"/>
      <c r="X953" s="38"/>
      <c r="Y953" s="38"/>
      <c r="Z953" s="38"/>
    </row>
    <row r="954" spans="1:26" ht="14.25" customHeight="1" x14ac:dyDescent="0.25">
      <c r="A954" s="38"/>
      <c r="B954" s="38"/>
      <c r="C954" s="38"/>
      <c r="D954" s="38"/>
      <c r="E954" s="38"/>
      <c r="F954" s="38"/>
      <c r="G954" s="38"/>
      <c r="H954" s="38"/>
      <c r="I954" s="38"/>
      <c r="J954" s="38"/>
      <c r="K954" s="38"/>
      <c r="L954" s="38"/>
      <c r="M954" s="38"/>
      <c r="N954" s="38"/>
      <c r="O954" s="38"/>
      <c r="P954" s="38"/>
      <c r="Q954" s="38"/>
      <c r="R954" s="38"/>
      <c r="S954" s="38"/>
      <c r="T954" s="38"/>
      <c r="U954" s="38"/>
      <c r="V954" s="38"/>
      <c r="W954" s="38"/>
      <c r="X954" s="38"/>
      <c r="Y954" s="38"/>
      <c r="Z954" s="38"/>
    </row>
    <row r="955" spans="1:26" ht="14.25" customHeight="1" x14ac:dyDescent="0.25">
      <c r="A955" s="38"/>
      <c r="B955" s="38"/>
      <c r="C955" s="38"/>
      <c r="D955" s="38"/>
      <c r="E955" s="38"/>
      <c r="F955" s="38"/>
      <c r="G955" s="38"/>
      <c r="H955" s="38"/>
      <c r="I955" s="38"/>
      <c r="J955" s="38"/>
      <c r="K955" s="38"/>
      <c r="L955" s="38"/>
      <c r="M955" s="38"/>
      <c r="N955" s="38"/>
      <c r="O955" s="38"/>
      <c r="P955" s="38"/>
      <c r="Q955" s="38"/>
      <c r="R955" s="38"/>
      <c r="S955" s="38"/>
      <c r="T955" s="38"/>
      <c r="U955" s="38"/>
      <c r="V955" s="38"/>
      <c r="W955" s="38"/>
      <c r="X955" s="38"/>
      <c r="Y955" s="38"/>
      <c r="Z955" s="38"/>
    </row>
    <row r="956" spans="1:26" ht="14.25" customHeight="1" x14ac:dyDescent="0.25">
      <c r="A956" s="38"/>
      <c r="B956" s="38"/>
      <c r="C956" s="38"/>
      <c r="D956" s="38"/>
      <c r="E956" s="38"/>
      <c r="F956" s="38"/>
      <c r="G956" s="38"/>
      <c r="H956" s="38"/>
      <c r="I956" s="38"/>
      <c r="J956" s="38"/>
      <c r="K956" s="38"/>
      <c r="L956" s="38"/>
      <c r="M956" s="38"/>
      <c r="N956" s="38"/>
      <c r="O956" s="38"/>
      <c r="P956" s="38"/>
      <c r="Q956" s="38"/>
      <c r="R956" s="38"/>
      <c r="S956" s="38"/>
      <c r="T956" s="38"/>
      <c r="U956" s="38"/>
      <c r="V956" s="38"/>
      <c r="W956" s="38"/>
      <c r="X956" s="38"/>
      <c r="Y956" s="38"/>
      <c r="Z956" s="38"/>
    </row>
    <row r="957" spans="1:26" ht="14.25" customHeight="1" x14ac:dyDescent="0.25">
      <c r="A957" s="38"/>
      <c r="B957" s="38"/>
      <c r="C957" s="38"/>
      <c r="D957" s="38"/>
      <c r="E957" s="38"/>
      <c r="F957" s="38"/>
      <c r="G957" s="38"/>
      <c r="H957" s="38"/>
      <c r="I957" s="38"/>
      <c r="J957" s="38"/>
      <c r="K957" s="38"/>
      <c r="L957" s="38"/>
      <c r="M957" s="38"/>
      <c r="N957" s="38"/>
      <c r="O957" s="38"/>
      <c r="P957" s="38"/>
      <c r="Q957" s="38"/>
      <c r="R957" s="38"/>
      <c r="S957" s="38"/>
      <c r="T957" s="38"/>
      <c r="U957" s="38"/>
      <c r="V957" s="38"/>
      <c r="W957" s="38"/>
      <c r="X957" s="38"/>
      <c r="Y957" s="38"/>
      <c r="Z957" s="38"/>
    </row>
    <row r="958" spans="1:26" ht="14.25" customHeight="1" x14ac:dyDescent="0.25">
      <c r="A958" s="38"/>
      <c r="B958" s="38"/>
      <c r="C958" s="38"/>
      <c r="D958" s="38"/>
      <c r="E958" s="38"/>
      <c r="F958" s="38"/>
      <c r="G958" s="38"/>
      <c r="H958" s="38"/>
      <c r="I958" s="38"/>
      <c r="J958" s="38"/>
      <c r="K958" s="38"/>
      <c r="L958" s="38"/>
      <c r="M958" s="38"/>
      <c r="N958" s="38"/>
      <c r="O958" s="38"/>
      <c r="P958" s="38"/>
      <c r="Q958" s="38"/>
      <c r="R958" s="38"/>
      <c r="S958" s="38"/>
      <c r="T958" s="38"/>
      <c r="U958" s="38"/>
      <c r="V958" s="38"/>
      <c r="W958" s="38"/>
      <c r="X958" s="38"/>
      <c r="Y958" s="38"/>
      <c r="Z958" s="38"/>
    </row>
    <row r="959" spans="1:26" ht="14.25" customHeight="1" x14ac:dyDescent="0.25">
      <c r="A959" s="38"/>
      <c r="B959" s="38"/>
      <c r="C959" s="38"/>
      <c r="D959" s="38"/>
      <c r="E959" s="38"/>
      <c r="F959" s="38"/>
      <c r="G959" s="38"/>
      <c r="H959" s="38"/>
      <c r="I959" s="38"/>
      <c r="J959" s="38"/>
      <c r="K959" s="38"/>
      <c r="L959" s="38"/>
      <c r="M959" s="38"/>
      <c r="N959" s="38"/>
      <c r="O959" s="38"/>
      <c r="P959" s="38"/>
      <c r="Q959" s="38"/>
      <c r="R959" s="38"/>
      <c r="S959" s="38"/>
      <c r="T959" s="38"/>
      <c r="U959" s="38"/>
      <c r="V959" s="38"/>
      <c r="W959" s="38"/>
      <c r="X959" s="38"/>
      <c r="Y959" s="38"/>
      <c r="Z959" s="38"/>
    </row>
    <row r="960" spans="1:26" ht="14.25" customHeight="1" x14ac:dyDescent="0.25">
      <c r="A960" s="38"/>
      <c r="B960" s="38"/>
      <c r="C960" s="38"/>
      <c r="D960" s="38"/>
      <c r="E960" s="38"/>
      <c r="F960" s="38"/>
      <c r="G960" s="38"/>
      <c r="H960" s="38"/>
      <c r="I960" s="38"/>
      <c r="J960" s="38"/>
      <c r="K960" s="38"/>
      <c r="L960" s="38"/>
      <c r="M960" s="38"/>
      <c r="N960" s="38"/>
      <c r="O960" s="38"/>
      <c r="P960" s="38"/>
      <c r="Q960" s="38"/>
      <c r="R960" s="38"/>
      <c r="S960" s="38"/>
      <c r="T960" s="38"/>
      <c r="U960" s="38"/>
      <c r="V960" s="38"/>
      <c r="W960" s="38"/>
      <c r="X960" s="38"/>
      <c r="Y960" s="38"/>
      <c r="Z960" s="38"/>
    </row>
    <row r="961" spans="1:26" ht="14.25" customHeight="1" x14ac:dyDescent="0.25">
      <c r="A961" s="38"/>
      <c r="B961" s="38"/>
      <c r="C961" s="38"/>
      <c r="D961" s="38"/>
      <c r="E961" s="38"/>
      <c r="F961" s="38"/>
      <c r="G961" s="38"/>
      <c r="H961" s="38"/>
      <c r="I961" s="38"/>
      <c r="J961" s="38"/>
      <c r="K961" s="38"/>
      <c r="L961" s="38"/>
      <c r="M961" s="38"/>
      <c r="N961" s="38"/>
      <c r="O961" s="38"/>
      <c r="P961" s="38"/>
      <c r="Q961" s="38"/>
      <c r="R961" s="38"/>
      <c r="S961" s="38"/>
      <c r="T961" s="38"/>
      <c r="U961" s="38"/>
      <c r="V961" s="38"/>
      <c r="W961" s="38"/>
      <c r="X961" s="38"/>
      <c r="Y961" s="38"/>
      <c r="Z961" s="38"/>
    </row>
    <row r="962" spans="1:26" ht="14.25" customHeight="1" x14ac:dyDescent="0.25">
      <c r="A962" s="38"/>
      <c r="B962" s="38"/>
      <c r="C962" s="38"/>
      <c r="D962" s="38"/>
      <c r="E962" s="38"/>
      <c r="F962" s="38"/>
      <c r="G962" s="38"/>
      <c r="H962" s="38"/>
      <c r="I962" s="38"/>
      <c r="J962" s="38"/>
      <c r="K962" s="38"/>
      <c r="L962" s="38"/>
      <c r="M962" s="38"/>
      <c r="N962" s="38"/>
      <c r="O962" s="38"/>
      <c r="P962" s="38"/>
      <c r="Q962" s="38"/>
      <c r="R962" s="38"/>
      <c r="S962" s="38"/>
      <c r="T962" s="38"/>
      <c r="U962" s="38"/>
      <c r="V962" s="38"/>
      <c r="W962" s="38"/>
      <c r="X962" s="38"/>
      <c r="Y962" s="38"/>
      <c r="Z962" s="38"/>
    </row>
    <row r="963" spans="1:26" ht="14.25" customHeight="1" x14ac:dyDescent="0.25">
      <c r="A963" s="38"/>
      <c r="B963" s="38"/>
      <c r="C963" s="38"/>
      <c r="D963" s="38"/>
      <c r="E963" s="38"/>
      <c r="F963" s="38"/>
      <c r="G963" s="38"/>
      <c r="H963" s="38"/>
      <c r="I963" s="38"/>
      <c r="J963" s="38"/>
      <c r="K963" s="38"/>
      <c r="L963" s="38"/>
      <c r="M963" s="38"/>
      <c r="N963" s="38"/>
      <c r="O963" s="38"/>
      <c r="P963" s="38"/>
      <c r="Q963" s="38"/>
      <c r="R963" s="38"/>
      <c r="S963" s="38"/>
      <c r="T963" s="38"/>
      <c r="U963" s="38"/>
      <c r="V963" s="38"/>
      <c r="W963" s="38"/>
      <c r="X963" s="38"/>
      <c r="Y963" s="38"/>
      <c r="Z963" s="38"/>
    </row>
    <row r="964" spans="1:26" ht="14.25" customHeight="1" x14ac:dyDescent="0.25">
      <c r="A964" s="38"/>
      <c r="B964" s="38"/>
      <c r="C964" s="38"/>
      <c r="D964" s="38"/>
      <c r="E964" s="38"/>
      <c r="F964" s="38"/>
      <c r="G964" s="38"/>
      <c r="H964" s="38"/>
      <c r="I964" s="38"/>
      <c r="J964" s="38"/>
      <c r="K964" s="38"/>
      <c r="L964" s="38"/>
      <c r="M964" s="38"/>
      <c r="N964" s="38"/>
      <c r="O964" s="38"/>
      <c r="P964" s="38"/>
      <c r="Q964" s="38"/>
      <c r="R964" s="38"/>
      <c r="S964" s="38"/>
      <c r="T964" s="38"/>
      <c r="U964" s="38"/>
      <c r="V964" s="38"/>
      <c r="W964" s="38"/>
      <c r="X964" s="38"/>
      <c r="Y964" s="38"/>
      <c r="Z964" s="38"/>
    </row>
    <row r="965" spans="1:26" ht="14.25" customHeight="1" x14ac:dyDescent="0.25">
      <c r="A965" s="38"/>
      <c r="B965" s="38"/>
      <c r="C965" s="38"/>
      <c r="D965" s="38"/>
      <c r="E965" s="38"/>
      <c r="F965" s="38"/>
      <c r="G965" s="38"/>
      <c r="H965" s="38"/>
      <c r="I965" s="38"/>
      <c r="J965" s="38"/>
      <c r="K965" s="38"/>
      <c r="L965" s="38"/>
      <c r="M965" s="38"/>
      <c r="N965" s="38"/>
      <c r="O965" s="38"/>
      <c r="P965" s="38"/>
      <c r="Q965" s="38"/>
      <c r="R965" s="38"/>
      <c r="S965" s="38"/>
      <c r="T965" s="38"/>
      <c r="U965" s="38"/>
      <c r="V965" s="38"/>
      <c r="W965" s="38"/>
      <c r="X965" s="38"/>
      <c r="Y965" s="38"/>
      <c r="Z965" s="38"/>
    </row>
    <row r="966" spans="1:26" ht="14.25" customHeight="1" x14ac:dyDescent="0.25">
      <c r="A966" s="38"/>
      <c r="B966" s="38"/>
      <c r="C966" s="38"/>
      <c r="D966" s="38"/>
      <c r="E966" s="38"/>
      <c r="F966" s="38"/>
      <c r="G966" s="38"/>
      <c r="H966" s="38"/>
      <c r="I966" s="38"/>
      <c r="J966" s="38"/>
      <c r="K966" s="38"/>
      <c r="L966" s="38"/>
      <c r="M966" s="38"/>
      <c r="N966" s="38"/>
      <c r="O966" s="38"/>
      <c r="P966" s="38"/>
      <c r="Q966" s="38"/>
      <c r="R966" s="38"/>
      <c r="S966" s="38"/>
      <c r="T966" s="38"/>
      <c r="U966" s="38"/>
      <c r="V966" s="38"/>
      <c r="W966" s="38"/>
      <c r="X966" s="38"/>
      <c r="Y966" s="38"/>
      <c r="Z966" s="38"/>
    </row>
    <row r="967" spans="1:26" ht="14.25" customHeight="1" x14ac:dyDescent="0.25">
      <c r="A967" s="38"/>
      <c r="B967" s="38"/>
      <c r="C967" s="38"/>
      <c r="D967" s="38"/>
      <c r="E967" s="38"/>
      <c r="F967" s="38"/>
      <c r="G967" s="38"/>
      <c r="H967" s="38"/>
      <c r="I967" s="38"/>
      <c r="J967" s="38"/>
      <c r="K967" s="38"/>
      <c r="L967" s="38"/>
      <c r="M967" s="38"/>
      <c r="N967" s="38"/>
      <c r="O967" s="38"/>
      <c r="P967" s="38"/>
      <c r="Q967" s="38"/>
      <c r="R967" s="38"/>
      <c r="S967" s="38"/>
      <c r="T967" s="38"/>
      <c r="U967" s="38"/>
      <c r="V967" s="38"/>
      <c r="W967" s="38"/>
      <c r="X967" s="38"/>
      <c r="Y967" s="38"/>
      <c r="Z967" s="38"/>
    </row>
    <row r="968" spans="1:26" ht="14.25" customHeight="1" x14ac:dyDescent="0.25">
      <c r="A968" s="38"/>
      <c r="B968" s="38"/>
      <c r="C968" s="38"/>
      <c r="D968" s="38"/>
      <c r="E968" s="38"/>
      <c r="F968" s="38"/>
      <c r="G968" s="38"/>
      <c r="H968" s="38"/>
      <c r="I968" s="38"/>
      <c r="J968" s="38"/>
      <c r="K968" s="38"/>
      <c r="L968" s="38"/>
      <c r="M968" s="38"/>
      <c r="N968" s="38"/>
      <c r="O968" s="38"/>
      <c r="P968" s="38"/>
      <c r="Q968" s="38"/>
      <c r="R968" s="38"/>
      <c r="S968" s="38"/>
      <c r="T968" s="38"/>
      <c r="U968" s="38"/>
      <c r="V968" s="38"/>
      <c r="W968" s="38"/>
      <c r="X968" s="38"/>
      <c r="Y968" s="38"/>
      <c r="Z968" s="38"/>
    </row>
    <row r="969" spans="1:26" ht="14.25" customHeight="1" x14ac:dyDescent="0.25">
      <c r="A969" s="38"/>
      <c r="B969" s="38"/>
      <c r="C969" s="38"/>
      <c r="D969" s="38"/>
      <c r="E969" s="38"/>
      <c r="F969" s="38"/>
      <c r="G969" s="38"/>
      <c r="H969" s="38"/>
      <c r="I969" s="38"/>
      <c r="J969" s="38"/>
      <c r="K969" s="38"/>
      <c r="L969" s="38"/>
      <c r="M969" s="38"/>
      <c r="N969" s="38"/>
      <c r="O969" s="38"/>
      <c r="P969" s="38"/>
      <c r="Q969" s="38"/>
      <c r="R969" s="38"/>
      <c r="S969" s="38"/>
      <c r="T969" s="38"/>
      <c r="U969" s="38"/>
      <c r="V969" s="38"/>
      <c r="W969" s="38"/>
      <c r="X969" s="38"/>
      <c r="Y969" s="38"/>
      <c r="Z969" s="38"/>
    </row>
    <row r="970" spans="1:26" ht="14.25" customHeight="1" x14ac:dyDescent="0.25">
      <c r="A970" s="38"/>
      <c r="B970" s="38"/>
      <c r="C970" s="38"/>
      <c r="D970" s="38"/>
      <c r="E970" s="38"/>
      <c r="F970" s="38"/>
      <c r="G970" s="38"/>
      <c r="H970" s="38"/>
      <c r="I970" s="38"/>
      <c r="J970" s="38"/>
      <c r="K970" s="38"/>
      <c r="L970" s="38"/>
      <c r="M970" s="38"/>
      <c r="N970" s="38"/>
      <c r="O970" s="38"/>
      <c r="P970" s="38"/>
      <c r="Q970" s="38"/>
      <c r="R970" s="38"/>
      <c r="S970" s="38"/>
      <c r="T970" s="38"/>
      <c r="U970" s="38"/>
      <c r="V970" s="38"/>
      <c r="W970" s="38"/>
      <c r="X970" s="38"/>
      <c r="Y970" s="38"/>
      <c r="Z970" s="38"/>
    </row>
    <row r="971" spans="1:26" ht="14.25" customHeight="1" x14ac:dyDescent="0.25">
      <c r="A971" s="38"/>
      <c r="B971" s="38"/>
      <c r="C971" s="38"/>
      <c r="D971" s="38"/>
      <c r="E971" s="38"/>
      <c r="F971" s="38"/>
      <c r="G971" s="38"/>
      <c r="H971" s="38"/>
      <c r="I971" s="38"/>
      <c r="J971" s="38"/>
      <c r="K971" s="38"/>
      <c r="L971" s="38"/>
      <c r="M971" s="38"/>
      <c r="N971" s="38"/>
      <c r="O971" s="38"/>
      <c r="P971" s="38"/>
      <c r="Q971" s="38"/>
      <c r="R971" s="38"/>
      <c r="S971" s="38"/>
      <c r="T971" s="38"/>
      <c r="U971" s="38"/>
      <c r="V971" s="38"/>
      <c r="W971" s="38"/>
      <c r="X971" s="38"/>
      <c r="Y971" s="38"/>
      <c r="Z971" s="38"/>
    </row>
    <row r="972" spans="1:26" ht="14.25" customHeight="1" x14ac:dyDescent="0.25">
      <c r="A972" s="38"/>
      <c r="B972" s="38"/>
      <c r="C972" s="38"/>
      <c r="D972" s="38"/>
      <c r="E972" s="38"/>
      <c r="F972" s="38"/>
      <c r="G972" s="38"/>
      <c r="H972" s="38"/>
      <c r="I972" s="38"/>
      <c r="J972" s="38"/>
      <c r="K972" s="38"/>
      <c r="L972" s="38"/>
      <c r="M972" s="38"/>
      <c r="N972" s="38"/>
      <c r="O972" s="38"/>
      <c r="P972" s="38"/>
      <c r="Q972" s="38"/>
      <c r="R972" s="38"/>
      <c r="S972" s="38"/>
      <c r="T972" s="38"/>
      <c r="U972" s="38"/>
      <c r="V972" s="38"/>
      <c r="W972" s="38"/>
      <c r="X972" s="38"/>
      <c r="Y972" s="38"/>
      <c r="Z972" s="38"/>
    </row>
    <row r="973" spans="1:26" ht="14.25" customHeight="1" x14ac:dyDescent="0.25">
      <c r="A973" s="38"/>
      <c r="B973" s="38"/>
      <c r="C973" s="38"/>
      <c r="D973" s="38"/>
      <c r="E973" s="38"/>
      <c r="F973" s="38"/>
      <c r="G973" s="38"/>
      <c r="H973" s="38"/>
      <c r="I973" s="38"/>
      <c r="J973" s="38"/>
      <c r="K973" s="38"/>
      <c r="L973" s="38"/>
      <c r="M973" s="38"/>
      <c r="N973" s="38"/>
      <c r="O973" s="38"/>
      <c r="P973" s="38"/>
      <c r="Q973" s="38"/>
      <c r="R973" s="38"/>
      <c r="S973" s="38"/>
      <c r="T973" s="38"/>
      <c r="U973" s="38"/>
      <c r="V973" s="38"/>
      <c r="W973" s="38"/>
      <c r="X973" s="38"/>
      <c r="Y973" s="38"/>
      <c r="Z973" s="38"/>
    </row>
    <row r="974" spans="1:26" ht="14.25" customHeight="1" x14ac:dyDescent="0.25">
      <c r="A974" s="38"/>
      <c r="B974" s="38"/>
      <c r="C974" s="38"/>
      <c r="D974" s="38"/>
      <c r="E974" s="38"/>
      <c r="F974" s="38"/>
      <c r="G974" s="38"/>
      <c r="H974" s="38"/>
      <c r="I974" s="38"/>
      <c r="J974" s="38"/>
      <c r="K974" s="38"/>
      <c r="L974" s="38"/>
      <c r="M974" s="38"/>
      <c r="N974" s="38"/>
      <c r="O974" s="38"/>
      <c r="P974" s="38"/>
      <c r="Q974" s="38"/>
      <c r="R974" s="38"/>
      <c r="S974" s="38"/>
      <c r="T974" s="38"/>
      <c r="U974" s="38"/>
      <c r="V974" s="38"/>
      <c r="W974" s="38"/>
      <c r="X974" s="38"/>
      <c r="Y974" s="38"/>
      <c r="Z974" s="38"/>
    </row>
    <row r="975" spans="1:26" ht="14.25" customHeight="1" x14ac:dyDescent="0.25">
      <c r="A975" s="38"/>
      <c r="B975" s="38"/>
      <c r="C975" s="38"/>
      <c r="D975" s="38"/>
      <c r="E975" s="38"/>
      <c r="F975" s="38"/>
      <c r="G975" s="38"/>
      <c r="H975" s="38"/>
      <c r="I975" s="38"/>
      <c r="J975" s="38"/>
      <c r="K975" s="38"/>
      <c r="L975" s="38"/>
      <c r="M975" s="38"/>
      <c r="N975" s="38"/>
      <c r="O975" s="38"/>
      <c r="P975" s="38"/>
      <c r="Q975" s="38"/>
      <c r="R975" s="38"/>
      <c r="S975" s="38"/>
      <c r="T975" s="38"/>
      <c r="U975" s="38"/>
      <c r="V975" s="38"/>
      <c r="W975" s="38"/>
      <c r="X975" s="38"/>
      <c r="Y975" s="38"/>
      <c r="Z975" s="38"/>
    </row>
    <row r="976" spans="1:26" ht="14.25" customHeight="1" x14ac:dyDescent="0.25">
      <c r="A976" s="38"/>
      <c r="B976" s="38"/>
      <c r="C976" s="38"/>
      <c r="D976" s="38"/>
      <c r="E976" s="38"/>
      <c r="F976" s="38"/>
      <c r="G976" s="38"/>
      <c r="H976" s="38"/>
      <c r="I976" s="38"/>
      <c r="J976" s="38"/>
      <c r="K976" s="38"/>
      <c r="L976" s="38"/>
      <c r="M976" s="38"/>
      <c r="N976" s="38"/>
      <c r="O976" s="38"/>
      <c r="P976" s="38"/>
      <c r="Q976" s="38"/>
      <c r="R976" s="38"/>
      <c r="S976" s="38"/>
      <c r="T976" s="38"/>
      <c r="U976" s="38"/>
      <c r="V976" s="38"/>
      <c r="W976" s="38"/>
      <c r="X976" s="38"/>
      <c r="Y976" s="38"/>
      <c r="Z976" s="38"/>
    </row>
    <row r="977" spans="1:26" ht="14.25" customHeight="1" x14ac:dyDescent="0.25">
      <c r="A977" s="38"/>
      <c r="B977" s="38"/>
      <c r="C977" s="38"/>
      <c r="D977" s="38"/>
      <c r="E977" s="38"/>
      <c r="F977" s="38"/>
      <c r="G977" s="38"/>
      <c r="H977" s="38"/>
      <c r="I977" s="38"/>
      <c r="J977" s="38"/>
      <c r="K977" s="38"/>
      <c r="L977" s="38"/>
      <c r="M977" s="38"/>
      <c r="N977" s="38"/>
      <c r="O977" s="38"/>
      <c r="P977" s="38"/>
      <c r="Q977" s="38"/>
      <c r="R977" s="38"/>
      <c r="S977" s="38"/>
      <c r="T977" s="38"/>
      <c r="U977" s="38"/>
      <c r="V977" s="38"/>
      <c r="W977" s="38"/>
      <c r="X977" s="38"/>
      <c r="Y977" s="38"/>
      <c r="Z977" s="38"/>
    </row>
    <row r="978" spans="1:26" ht="14.25" customHeight="1" x14ac:dyDescent="0.25">
      <c r="A978" s="38"/>
      <c r="B978" s="38"/>
      <c r="C978" s="38"/>
      <c r="D978" s="38"/>
      <c r="E978" s="38"/>
      <c r="F978" s="38"/>
      <c r="G978" s="38"/>
      <c r="H978" s="38"/>
      <c r="I978" s="38"/>
      <c r="J978" s="38"/>
      <c r="K978" s="38"/>
      <c r="L978" s="38"/>
      <c r="M978" s="38"/>
      <c r="N978" s="38"/>
      <c r="O978" s="38"/>
      <c r="P978" s="38"/>
      <c r="Q978" s="38"/>
      <c r="R978" s="38"/>
      <c r="S978" s="38"/>
      <c r="T978" s="38"/>
      <c r="U978" s="38"/>
      <c r="V978" s="38"/>
      <c r="W978" s="38"/>
      <c r="X978" s="38"/>
      <c r="Y978" s="38"/>
      <c r="Z978" s="38"/>
    </row>
    <row r="979" spans="1:26" ht="14.25" customHeight="1" x14ac:dyDescent="0.25">
      <c r="A979" s="38"/>
      <c r="B979" s="38"/>
      <c r="C979" s="38"/>
      <c r="D979" s="38"/>
      <c r="E979" s="38"/>
      <c r="F979" s="38"/>
      <c r="G979" s="38"/>
      <c r="H979" s="38"/>
      <c r="I979" s="38"/>
      <c r="J979" s="38"/>
      <c r="K979" s="38"/>
      <c r="L979" s="38"/>
      <c r="M979" s="38"/>
      <c r="N979" s="38"/>
      <c r="O979" s="38"/>
      <c r="P979" s="38"/>
      <c r="Q979" s="38"/>
      <c r="R979" s="38"/>
      <c r="S979" s="38"/>
      <c r="T979" s="38"/>
      <c r="U979" s="38"/>
      <c r="V979" s="38"/>
      <c r="W979" s="38"/>
      <c r="X979" s="38"/>
      <c r="Y979" s="38"/>
      <c r="Z979" s="38"/>
    </row>
    <row r="980" spans="1:26" ht="14.25" customHeight="1" x14ac:dyDescent="0.25">
      <c r="A980" s="38"/>
      <c r="B980" s="38"/>
      <c r="C980" s="38"/>
      <c r="D980" s="38"/>
      <c r="E980" s="38"/>
      <c r="F980" s="38"/>
      <c r="G980" s="38"/>
      <c r="H980" s="38"/>
      <c r="I980" s="38"/>
      <c r="J980" s="38"/>
      <c r="K980" s="38"/>
      <c r="L980" s="38"/>
      <c r="M980" s="38"/>
      <c r="N980" s="38"/>
      <c r="O980" s="38"/>
      <c r="P980" s="38"/>
      <c r="Q980" s="38"/>
      <c r="R980" s="38"/>
      <c r="S980" s="38"/>
      <c r="T980" s="38"/>
      <c r="U980" s="38"/>
      <c r="V980" s="38"/>
      <c r="W980" s="38"/>
      <c r="X980" s="38"/>
      <c r="Y980" s="38"/>
      <c r="Z980" s="38"/>
    </row>
    <row r="981" spans="1:26" ht="14.25" customHeight="1" x14ac:dyDescent="0.25">
      <c r="A981" s="38"/>
      <c r="B981" s="38"/>
      <c r="C981" s="38"/>
      <c r="D981" s="38"/>
      <c r="E981" s="38"/>
      <c r="F981" s="38"/>
      <c r="G981" s="38"/>
      <c r="H981" s="38"/>
      <c r="I981" s="38"/>
      <c r="J981" s="38"/>
      <c r="K981" s="38"/>
      <c r="L981" s="38"/>
      <c r="M981" s="38"/>
      <c r="N981" s="38"/>
      <c r="O981" s="38"/>
      <c r="P981" s="38"/>
      <c r="Q981" s="38"/>
      <c r="R981" s="38"/>
      <c r="S981" s="38"/>
      <c r="T981" s="38"/>
      <c r="U981" s="38"/>
      <c r="V981" s="38"/>
      <c r="W981" s="38"/>
      <c r="X981" s="38"/>
      <c r="Y981" s="38"/>
      <c r="Z981" s="38"/>
    </row>
    <row r="982" spans="1:26" ht="14.25" customHeight="1" x14ac:dyDescent="0.25">
      <c r="A982" s="38"/>
      <c r="B982" s="38"/>
      <c r="C982" s="38"/>
      <c r="D982" s="38"/>
      <c r="E982" s="38"/>
      <c r="F982" s="38"/>
      <c r="G982" s="38"/>
      <c r="H982" s="38"/>
      <c r="I982" s="38"/>
      <c r="J982" s="38"/>
      <c r="K982" s="38"/>
      <c r="L982" s="38"/>
      <c r="M982" s="38"/>
      <c r="N982" s="38"/>
      <c r="O982" s="38"/>
      <c r="P982" s="38"/>
      <c r="Q982" s="38"/>
      <c r="R982" s="38"/>
      <c r="S982" s="38"/>
      <c r="T982" s="38"/>
      <c r="U982" s="38"/>
      <c r="V982" s="38"/>
      <c r="W982" s="38"/>
      <c r="X982" s="38"/>
      <c r="Y982" s="38"/>
      <c r="Z982" s="38"/>
    </row>
    <row r="983" spans="1:26" ht="14.25" customHeight="1" x14ac:dyDescent="0.25">
      <c r="A983" s="38"/>
      <c r="B983" s="38"/>
      <c r="C983" s="38"/>
      <c r="D983" s="38"/>
      <c r="E983" s="38"/>
      <c r="F983" s="38"/>
      <c r="G983" s="38"/>
      <c r="H983" s="38"/>
      <c r="I983" s="38"/>
      <c r="J983" s="38"/>
      <c r="K983" s="38"/>
      <c r="L983" s="38"/>
      <c r="M983" s="38"/>
      <c r="N983" s="38"/>
      <c r="O983" s="38"/>
      <c r="P983" s="38"/>
      <c r="Q983" s="38"/>
      <c r="R983" s="38"/>
      <c r="S983" s="38"/>
      <c r="T983" s="38"/>
      <c r="U983" s="38"/>
      <c r="V983" s="38"/>
      <c r="W983" s="38"/>
      <c r="X983" s="38"/>
      <c r="Y983" s="38"/>
      <c r="Z983" s="38"/>
    </row>
    <row r="984" spans="1:26" ht="14.25" customHeight="1" x14ac:dyDescent="0.25">
      <c r="A984" s="38"/>
      <c r="B984" s="38"/>
      <c r="C984" s="38"/>
      <c r="D984" s="38"/>
      <c r="E984" s="38"/>
      <c r="F984" s="38"/>
      <c r="G984" s="38"/>
      <c r="H984" s="38"/>
      <c r="I984" s="38"/>
      <c r="J984" s="38"/>
      <c r="K984" s="38"/>
      <c r="L984" s="38"/>
      <c r="M984" s="38"/>
      <c r="N984" s="38"/>
      <c r="O984" s="38"/>
      <c r="P984" s="38"/>
      <c r="Q984" s="38"/>
      <c r="R984" s="38"/>
      <c r="S984" s="38"/>
      <c r="T984" s="38"/>
      <c r="U984" s="38"/>
      <c r="V984" s="38"/>
      <c r="W984" s="38"/>
      <c r="X984" s="38"/>
      <c r="Y984" s="38"/>
      <c r="Z984" s="38"/>
    </row>
    <row r="985" spans="1:26" ht="14.25" customHeight="1" x14ac:dyDescent="0.25">
      <c r="A985" s="38"/>
      <c r="B985" s="38"/>
      <c r="C985" s="38"/>
      <c r="D985" s="38"/>
      <c r="E985" s="38"/>
      <c r="F985" s="38"/>
      <c r="G985" s="38"/>
      <c r="H985" s="38"/>
      <c r="I985" s="38"/>
      <c r="J985" s="38"/>
      <c r="K985" s="38"/>
      <c r="L985" s="38"/>
      <c r="M985" s="38"/>
      <c r="N985" s="38"/>
      <c r="O985" s="38"/>
      <c r="P985" s="38"/>
      <c r="Q985" s="38"/>
      <c r="R985" s="38"/>
      <c r="S985" s="38"/>
      <c r="T985" s="38"/>
      <c r="U985" s="38"/>
      <c r="V985" s="38"/>
      <c r="W985" s="38"/>
      <c r="X985" s="38"/>
      <c r="Y985" s="38"/>
      <c r="Z985" s="38"/>
    </row>
    <row r="986" spans="1:26" ht="14.25" customHeight="1" x14ac:dyDescent="0.25">
      <c r="A986" s="38"/>
      <c r="B986" s="38"/>
      <c r="C986" s="38"/>
      <c r="D986" s="38"/>
      <c r="E986" s="38"/>
      <c r="F986" s="38"/>
      <c r="G986" s="38"/>
      <c r="H986" s="38"/>
      <c r="I986" s="38"/>
      <c r="J986" s="38"/>
      <c r="K986" s="38"/>
      <c r="L986" s="38"/>
      <c r="M986" s="38"/>
      <c r="N986" s="38"/>
      <c r="O986" s="38"/>
      <c r="P986" s="38"/>
      <c r="Q986" s="38"/>
      <c r="R986" s="38"/>
      <c r="S986" s="38"/>
      <c r="T986" s="38"/>
      <c r="U986" s="38"/>
      <c r="V986" s="38"/>
      <c r="W986" s="38"/>
      <c r="X986" s="38"/>
      <c r="Y986" s="38"/>
      <c r="Z986" s="38"/>
    </row>
    <row r="987" spans="1:26" ht="14.25" customHeight="1" x14ac:dyDescent="0.25">
      <c r="A987" s="38"/>
      <c r="B987" s="38"/>
      <c r="C987" s="38"/>
      <c r="D987" s="38"/>
      <c r="E987" s="38"/>
      <c r="F987" s="38"/>
      <c r="G987" s="38"/>
      <c r="H987" s="38"/>
      <c r="I987" s="38"/>
      <c r="J987" s="38"/>
      <c r="K987" s="38"/>
      <c r="L987" s="38"/>
      <c r="M987" s="38"/>
      <c r="N987" s="38"/>
      <c r="O987" s="38"/>
      <c r="P987" s="38"/>
      <c r="Q987" s="38"/>
      <c r="R987" s="38"/>
      <c r="S987" s="38"/>
      <c r="T987" s="38"/>
      <c r="U987" s="38"/>
      <c r="V987" s="38"/>
      <c r="W987" s="38"/>
      <c r="X987" s="38"/>
      <c r="Y987" s="38"/>
      <c r="Z987" s="38"/>
    </row>
    <row r="988" spans="1:26" ht="14.25" customHeight="1" x14ac:dyDescent="0.25">
      <c r="A988" s="38"/>
      <c r="B988" s="38"/>
      <c r="C988" s="38"/>
      <c r="D988" s="38"/>
      <c r="E988" s="38"/>
      <c r="F988" s="38"/>
      <c r="G988" s="38"/>
      <c r="H988" s="38"/>
      <c r="I988" s="38"/>
      <c r="J988" s="38"/>
      <c r="K988" s="38"/>
      <c r="L988" s="38"/>
      <c r="M988" s="38"/>
      <c r="N988" s="38"/>
      <c r="O988" s="38"/>
      <c r="P988" s="38"/>
      <c r="Q988" s="38"/>
      <c r="R988" s="38"/>
      <c r="S988" s="38"/>
      <c r="T988" s="38"/>
      <c r="U988" s="38"/>
      <c r="V988" s="38"/>
      <c r="W988" s="38"/>
      <c r="X988" s="38"/>
      <c r="Y988" s="38"/>
      <c r="Z988" s="38"/>
    </row>
    <row r="989" spans="1:26" ht="14.25" customHeight="1" x14ac:dyDescent="0.25">
      <c r="A989" s="38"/>
      <c r="B989" s="38"/>
      <c r="C989" s="38"/>
      <c r="D989" s="38"/>
      <c r="E989" s="38"/>
      <c r="F989" s="38"/>
      <c r="G989" s="38"/>
      <c r="H989" s="38"/>
      <c r="I989" s="38"/>
      <c r="J989" s="38"/>
      <c r="K989" s="38"/>
      <c r="L989" s="38"/>
      <c r="M989" s="38"/>
      <c r="N989" s="38"/>
      <c r="O989" s="38"/>
      <c r="P989" s="38"/>
      <c r="Q989" s="38"/>
      <c r="R989" s="38"/>
      <c r="S989" s="38"/>
      <c r="T989" s="38"/>
      <c r="U989" s="38"/>
      <c r="V989" s="38"/>
      <c r="W989" s="38"/>
      <c r="X989" s="38"/>
      <c r="Y989" s="38"/>
      <c r="Z989" s="38"/>
    </row>
    <row r="990" spans="1:26" ht="14.25" customHeight="1" x14ac:dyDescent="0.25">
      <c r="A990" s="38"/>
      <c r="B990" s="38"/>
      <c r="C990" s="38"/>
      <c r="D990" s="38"/>
      <c r="E990" s="38"/>
      <c r="F990" s="38"/>
      <c r="G990" s="38"/>
      <c r="H990" s="38"/>
      <c r="I990" s="38"/>
      <c r="J990" s="38"/>
      <c r="K990" s="38"/>
      <c r="L990" s="38"/>
      <c r="M990" s="38"/>
      <c r="N990" s="38"/>
      <c r="O990" s="38"/>
      <c r="P990" s="38"/>
      <c r="Q990" s="38"/>
      <c r="R990" s="38"/>
      <c r="S990" s="38"/>
      <c r="T990" s="38"/>
      <c r="U990" s="38"/>
      <c r="V990" s="38"/>
      <c r="W990" s="38"/>
      <c r="X990" s="38"/>
      <c r="Y990" s="38"/>
      <c r="Z990" s="38"/>
    </row>
    <row r="991" spans="1:26" ht="14.25" customHeight="1" x14ac:dyDescent="0.25">
      <c r="A991" s="38"/>
      <c r="B991" s="38"/>
      <c r="C991" s="38"/>
      <c r="D991" s="38"/>
      <c r="E991" s="38"/>
      <c r="F991" s="38"/>
      <c r="G991" s="38"/>
      <c r="H991" s="38"/>
      <c r="I991" s="38"/>
      <c r="J991" s="38"/>
      <c r="K991" s="38"/>
      <c r="L991" s="38"/>
      <c r="M991" s="38"/>
      <c r="N991" s="38"/>
      <c r="O991" s="38"/>
      <c r="P991" s="38"/>
      <c r="Q991" s="38"/>
      <c r="R991" s="38"/>
      <c r="S991" s="38"/>
      <c r="T991" s="38"/>
      <c r="U991" s="38"/>
      <c r="V991" s="38"/>
      <c r="W991" s="38"/>
      <c r="X991" s="38"/>
      <c r="Y991" s="38"/>
      <c r="Z991" s="38"/>
    </row>
    <row r="992" spans="1:26" ht="14.25" customHeight="1" x14ac:dyDescent="0.25">
      <c r="A992" s="38"/>
      <c r="B992" s="38"/>
      <c r="C992" s="38"/>
      <c r="D992" s="38"/>
      <c r="E992" s="38"/>
      <c r="F992" s="38"/>
      <c r="G992" s="38"/>
      <c r="H992" s="38"/>
      <c r="I992" s="38"/>
      <c r="J992" s="38"/>
      <c r="K992" s="38"/>
      <c r="L992" s="38"/>
      <c r="M992" s="38"/>
      <c r="N992" s="38"/>
      <c r="O992" s="38"/>
      <c r="P992" s="38"/>
      <c r="Q992" s="38"/>
      <c r="R992" s="38"/>
      <c r="S992" s="38"/>
      <c r="T992" s="38"/>
      <c r="U992" s="38"/>
      <c r="V992" s="38"/>
      <c r="W992" s="38"/>
      <c r="X992" s="38"/>
      <c r="Y992" s="38"/>
      <c r="Z992" s="38"/>
    </row>
    <row r="993" spans="1:26" ht="14.25" customHeight="1" x14ac:dyDescent="0.25">
      <c r="A993" s="38"/>
      <c r="B993" s="38"/>
      <c r="C993" s="38"/>
      <c r="D993" s="38"/>
      <c r="E993" s="38"/>
      <c r="F993" s="38"/>
      <c r="G993" s="38"/>
      <c r="H993" s="38"/>
      <c r="I993" s="38"/>
      <c r="J993" s="38"/>
      <c r="K993" s="38"/>
      <c r="L993" s="38"/>
      <c r="M993" s="38"/>
      <c r="N993" s="38"/>
      <c r="O993" s="38"/>
      <c r="P993" s="38"/>
      <c r="Q993" s="38"/>
      <c r="R993" s="38"/>
      <c r="S993" s="38"/>
      <c r="T993" s="38"/>
      <c r="U993" s="38"/>
      <c r="V993" s="38"/>
      <c r="W993" s="38"/>
      <c r="X993" s="38"/>
      <c r="Y993" s="38"/>
      <c r="Z993" s="38"/>
    </row>
    <row r="994" spans="1:26" ht="14.25" customHeight="1" x14ac:dyDescent="0.25">
      <c r="A994" s="38"/>
      <c r="B994" s="38"/>
      <c r="C994" s="38"/>
      <c r="D994" s="38"/>
      <c r="E994" s="38"/>
      <c r="F994" s="38"/>
      <c r="G994" s="38"/>
      <c r="H994" s="38"/>
      <c r="I994" s="38"/>
      <c r="J994" s="38"/>
      <c r="K994" s="38"/>
      <c r="L994" s="38"/>
      <c r="M994" s="38"/>
      <c r="N994" s="38"/>
      <c r="O994" s="38"/>
      <c r="P994" s="38"/>
      <c r="Q994" s="38"/>
      <c r="R994" s="38"/>
      <c r="S994" s="38"/>
      <c r="T994" s="38"/>
      <c r="U994" s="38"/>
      <c r="V994" s="38"/>
      <c r="W994" s="38"/>
      <c r="X994" s="38"/>
      <c r="Y994" s="38"/>
      <c r="Z994" s="38"/>
    </row>
    <row r="995" spans="1:26" ht="14.25" customHeight="1" x14ac:dyDescent="0.25">
      <c r="A995" s="38"/>
      <c r="B995" s="38"/>
      <c r="C995" s="38"/>
      <c r="D995" s="38"/>
      <c r="E995" s="38"/>
      <c r="F995" s="38"/>
      <c r="G995" s="38"/>
      <c r="H995" s="38"/>
      <c r="I995" s="38"/>
      <c r="J995" s="38"/>
      <c r="K995" s="38"/>
      <c r="L995" s="38"/>
      <c r="M995" s="38"/>
      <c r="N995" s="38"/>
      <c r="O995" s="38"/>
      <c r="P995" s="38"/>
      <c r="Q995" s="38"/>
      <c r="R995" s="38"/>
      <c r="S995" s="38"/>
      <c r="T995" s="38"/>
      <c r="U995" s="38"/>
      <c r="V995" s="38"/>
      <c r="W995" s="38"/>
      <c r="X995" s="38"/>
      <c r="Y995" s="38"/>
      <c r="Z995" s="38"/>
    </row>
    <row r="996" spans="1:26" ht="14.25" customHeight="1" x14ac:dyDescent="0.25">
      <c r="A996" s="38"/>
      <c r="B996" s="38"/>
      <c r="C996" s="38"/>
      <c r="D996" s="38"/>
      <c r="E996" s="38"/>
      <c r="F996" s="38"/>
      <c r="G996" s="38"/>
      <c r="H996" s="38"/>
      <c r="I996" s="38"/>
      <c r="J996" s="38"/>
      <c r="K996" s="38"/>
      <c r="L996" s="38"/>
      <c r="M996" s="38"/>
      <c r="N996" s="38"/>
      <c r="O996" s="38"/>
      <c r="P996" s="38"/>
      <c r="Q996" s="38"/>
      <c r="R996" s="38"/>
      <c r="S996" s="38"/>
      <c r="T996" s="38"/>
      <c r="U996" s="38"/>
      <c r="V996" s="38"/>
      <c r="W996" s="38"/>
      <c r="X996" s="38"/>
      <c r="Y996" s="38"/>
      <c r="Z996" s="38"/>
    </row>
    <row r="997" spans="1:26" ht="14.25" customHeight="1" x14ac:dyDescent="0.25">
      <c r="A997" s="38"/>
      <c r="B997" s="38"/>
      <c r="C997" s="38"/>
      <c r="D997" s="38"/>
      <c r="E997" s="38"/>
      <c r="F997" s="38"/>
      <c r="G997" s="38"/>
      <c r="H997" s="38"/>
      <c r="I997" s="38"/>
      <c r="J997" s="38"/>
      <c r="K997" s="38"/>
      <c r="L997" s="38"/>
      <c r="M997" s="38"/>
      <c r="N997" s="38"/>
      <c r="O997" s="38"/>
      <c r="P997" s="38"/>
      <c r="Q997" s="38"/>
      <c r="R997" s="38"/>
      <c r="S997" s="38"/>
      <c r="T997" s="38"/>
      <c r="U997" s="38"/>
      <c r="V997" s="38"/>
      <c r="W997" s="38"/>
      <c r="X997" s="38"/>
      <c r="Y997" s="38"/>
      <c r="Z997" s="38"/>
    </row>
    <row r="998" spans="1:26" ht="14.25" customHeight="1" x14ac:dyDescent="0.25">
      <c r="A998" s="38"/>
      <c r="B998" s="38"/>
      <c r="C998" s="38"/>
      <c r="D998" s="38"/>
      <c r="E998" s="38"/>
      <c r="F998" s="38"/>
      <c r="G998" s="38"/>
      <c r="H998" s="38"/>
      <c r="I998" s="38"/>
      <c r="J998" s="38"/>
      <c r="K998" s="38"/>
      <c r="L998" s="38"/>
      <c r="M998" s="38"/>
      <c r="N998" s="38"/>
      <c r="O998" s="38"/>
      <c r="P998" s="38"/>
      <c r="Q998" s="38"/>
      <c r="R998" s="38"/>
      <c r="S998" s="38"/>
      <c r="T998" s="38"/>
      <c r="U998" s="38"/>
      <c r="V998" s="38"/>
      <c r="W998" s="38"/>
      <c r="X998" s="38"/>
      <c r="Y998" s="38"/>
      <c r="Z998" s="38"/>
    </row>
    <row r="999" spans="1:26" ht="14.25" customHeight="1" x14ac:dyDescent="0.25">
      <c r="A999" s="38"/>
      <c r="B999" s="38"/>
      <c r="C999" s="38"/>
      <c r="D999" s="38"/>
      <c r="E999" s="38"/>
      <c r="F999" s="38"/>
      <c r="G999" s="38"/>
      <c r="H999" s="38"/>
      <c r="I999" s="38"/>
      <c r="J999" s="38"/>
      <c r="K999" s="38"/>
      <c r="L999" s="38"/>
      <c r="M999" s="38"/>
      <c r="N999" s="38"/>
      <c r="O999" s="38"/>
      <c r="P999" s="38"/>
      <c r="Q999" s="38"/>
      <c r="R999" s="38"/>
      <c r="S999" s="38"/>
      <c r="T999" s="38"/>
      <c r="U999" s="38"/>
      <c r="V999" s="38"/>
      <c r="W999" s="38"/>
      <c r="X999" s="38"/>
      <c r="Y999" s="38"/>
      <c r="Z999" s="38"/>
    </row>
    <row r="1000" spans="1:26" ht="14.25" customHeight="1" x14ac:dyDescent="0.25">
      <c r="A1000" s="38"/>
      <c r="B1000" s="38"/>
      <c r="C1000" s="38"/>
      <c r="D1000" s="38"/>
      <c r="E1000" s="38"/>
      <c r="F1000" s="38"/>
      <c r="G1000" s="38"/>
      <c r="H1000" s="38"/>
      <c r="I1000" s="38"/>
      <c r="J1000" s="38"/>
      <c r="K1000" s="38"/>
      <c r="L1000" s="38"/>
      <c r="M1000" s="38"/>
      <c r="N1000" s="38"/>
      <c r="O1000" s="38"/>
      <c r="P1000" s="38"/>
      <c r="Q1000" s="38"/>
      <c r="R1000" s="38"/>
      <c r="S1000" s="38"/>
      <c r="T1000" s="38"/>
      <c r="U1000" s="38"/>
      <c r="V1000" s="38"/>
      <c r="W1000" s="38"/>
      <c r="X1000" s="38"/>
      <c r="Y1000" s="38"/>
      <c r="Z1000" s="38"/>
    </row>
    <row r="1001" spans="1:26" ht="14.25" customHeight="1" x14ac:dyDescent="0.25">
      <c r="A1001" s="38"/>
      <c r="B1001" s="38"/>
      <c r="C1001" s="38"/>
      <c r="D1001" s="38"/>
      <c r="E1001" s="38"/>
      <c r="F1001" s="38"/>
      <c r="G1001" s="38"/>
      <c r="H1001" s="38"/>
      <c r="I1001" s="38"/>
      <c r="J1001" s="38"/>
      <c r="K1001" s="38"/>
      <c r="L1001" s="38"/>
      <c r="M1001" s="38"/>
      <c r="N1001" s="38"/>
      <c r="O1001" s="38"/>
      <c r="P1001" s="38"/>
      <c r="Q1001" s="38"/>
      <c r="R1001" s="38"/>
      <c r="S1001" s="38"/>
      <c r="T1001" s="38"/>
      <c r="U1001" s="38"/>
      <c r="V1001" s="38"/>
      <c r="W1001" s="38"/>
      <c r="X1001" s="38"/>
      <c r="Y1001" s="38"/>
      <c r="Z1001" s="38"/>
    </row>
  </sheetData>
  <hyperlinks>
    <hyperlink ref="C12" location="'1. Balance Sheet'!A1" display="1. Отчет о финансовом положении" xr:uid="{00000000-0004-0000-0000-000000000000}"/>
    <hyperlink ref="C13" location="'2. Income Statement (accum)'!A1" display="2. Отчет о прибыли или убытке (отчётные периоды)" xr:uid="{00000000-0004-0000-0000-000001000000}"/>
    <hyperlink ref="C15" location="'4. Cash Flow Statement (accum)'!A1" display="4. Отчет о движении денежных средств (отчётные периоды)" xr:uid="{00000000-0004-0000-0000-000002000000}"/>
    <hyperlink ref="C17" location="'6. Key Financials (accum)'!A1" display="6. Ключевые финансовые показатели (отчётные периоды)" xr:uid="{00000000-0004-0000-0000-000003000000}"/>
    <hyperlink ref="C19" location="'8. Key Operating Results'!A1" display="8. Ключевые операционные показатели " xr:uid="{00000000-0004-0000-0000-000004000000}"/>
    <hyperlink ref="C20" location="'Disclaimer '!A1" display="Ограничение ответственности " xr:uid="{00000000-0004-0000-0000-000005000000}"/>
    <hyperlink ref="C14" location="'3. Income Statement (period)'!A1" display="3. Отчет о прибыли или убытке (некумулятивные отчётные периоды)" xr:uid="{6FB92F90-D8D3-4AAB-B87B-C773F6CA598E}"/>
    <hyperlink ref="C16" location="'5. Cash Flow Statement (period)'!A1" display="5. Отчет о движении денежных средств (некумулятивные отчётные периоды)" xr:uid="{89B5BC4E-0D66-40BF-8951-1B4FF79DF1E3}"/>
    <hyperlink ref="C18" location="'7. Key Financials (period)'!A1" display="7. Ключевые финансовые показатели (некумулятивные отчётные периоды)" xr:uid="{646EFAA0-0520-4405-85AF-9378C1D1752A}"/>
  </hyperlinks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D2B33-4882-442B-8688-B279451F2E6B}">
  <sheetPr>
    <tabColor theme="0"/>
  </sheetPr>
  <dimension ref="A1:Q46"/>
  <sheetViews>
    <sheetView zoomScale="70" zoomScaleNormal="70" workbookViewId="0">
      <pane xSplit="1" ySplit="3" topLeftCell="F4" activePane="bottomRight" state="frozen"/>
      <selection pane="topRight" activeCell="B1" sqref="B1"/>
      <selection pane="bottomLeft" activeCell="A4" sqref="A4"/>
      <selection pane="bottomRight" activeCell="K30" sqref="K30"/>
    </sheetView>
  </sheetViews>
  <sheetFormatPr defaultColWidth="11" defaultRowHeight="12.5" x14ac:dyDescent="0.25"/>
  <cols>
    <col min="1" max="1" width="69.54296875" style="6" customWidth="1"/>
    <col min="2" max="7" width="14.81640625" style="6" customWidth="1"/>
    <col min="8" max="17" width="13.1796875" style="6" customWidth="1"/>
    <col min="18" max="16384" width="11" style="6"/>
  </cols>
  <sheetData>
    <row r="1" spans="1:17" ht="13" x14ac:dyDescent="0.3">
      <c r="A1" s="7" t="s">
        <v>0</v>
      </c>
    </row>
    <row r="2" spans="1:17" x14ac:dyDescent="0.25">
      <c r="A2" s="8" t="s">
        <v>134</v>
      </c>
    </row>
    <row r="3" spans="1:17" s="11" customFormat="1" ht="13" x14ac:dyDescent="0.3">
      <c r="A3" s="9" t="s">
        <v>135</v>
      </c>
      <c r="B3" s="10">
        <v>43830</v>
      </c>
      <c r="C3" s="10">
        <v>44196</v>
      </c>
      <c r="D3" s="10">
        <v>44561</v>
      </c>
      <c r="E3" s="10">
        <v>44742</v>
      </c>
      <c r="F3" s="10">
        <v>44834</v>
      </c>
      <c r="G3" s="10">
        <v>44926</v>
      </c>
      <c r="H3" s="10">
        <v>45107</v>
      </c>
      <c r="I3" s="10">
        <v>45199</v>
      </c>
      <c r="J3" s="10">
        <v>45291</v>
      </c>
      <c r="K3" s="10">
        <v>45473</v>
      </c>
      <c r="L3" s="10">
        <v>45565</v>
      </c>
      <c r="M3" s="10">
        <v>45657</v>
      </c>
      <c r="N3" s="10">
        <v>45838</v>
      </c>
      <c r="O3" s="10">
        <v>45930</v>
      </c>
      <c r="P3" s="11">
        <v>46022</v>
      </c>
      <c r="Q3" s="10">
        <v>46203</v>
      </c>
    </row>
    <row r="4" spans="1:17" ht="13.5" thickBot="1" x14ac:dyDescent="0.35">
      <c r="A4" s="12" t="s">
        <v>5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</row>
    <row r="5" spans="1:17" ht="13" x14ac:dyDescent="0.3">
      <c r="A5" s="7" t="s">
        <v>6</v>
      </c>
    </row>
    <row r="6" spans="1:17" x14ac:dyDescent="0.25">
      <c r="A6" s="6" t="s">
        <v>7</v>
      </c>
      <c r="B6" s="4">
        <v>40049</v>
      </c>
      <c r="C6" s="4">
        <v>264881</v>
      </c>
      <c r="D6" s="4">
        <v>2534051</v>
      </c>
      <c r="E6" s="4">
        <v>4985190</v>
      </c>
      <c r="F6" s="4">
        <v>5106071</v>
      </c>
      <c r="G6" s="4">
        <v>6603575</v>
      </c>
      <c r="H6" s="4">
        <v>9396540</v>
      </c>
      <c r="I6" s="4">
        <v>10096098</v>
      </c>
      <c r="J6" s="4">
        <v>11269385</v>
      </c>
      <c r="K6" s="4">
        <v>14352136</v>
      </c>
      <c r="L6" s="4">
        <v>13849357</v>
      </c>
      <c r="M6" s="4">
        <v>14007676</v>
      </c>
      <c r="N6" s="4">
        <v>16138135</v>
      </c>
      <c r="O6" s="4">
        <v>15363573</v>
      </c>
      <c r="P6" s="49">
        <v>15501753</v>
      </c>
      <c r="Q6" s="4">
        <v>14466095</v>
      </c>
    </row>
    <row r="7" spans="1:17" x14ac:dyDescent="0.25">
      <c r="A7" s="6" t="s">
        <v>8</v>
      </c>
      <c r="B7" s="4">
        <v>15457</v>
      </c>
      <c r="C7" s="4">
        <v>16877</v>
      </c>
      <c r="D7" s="4">
        <v>12109</v>
      </c>
      <c r="E7" s="4">
        <v>17105</v>
      </c>
      <c r="F7" s="4">
        <v>21929</v>
      </c>
      <c r="G7" s="4">
        <v>23358</v>
      </c>
      <c r="H7" s="4">
        <v>39302</v>
      </c>
      <c r="I7" s="4">
        <v>54726</v>
      </c>
      <c r="J7" s="4">
        <v>70241</v>
      </c>
      <c r="K7" s="4">
        <v>141323</v>
      </c>
      <c r="L7" s="4">
        <v>265132</v>
      </c>
      <c r="M7" s="4">
        <v>277046</v>
      </c>
      <c r="N7" s="4">
        <v>331194</v>
      </c>
      <c r="O7" s="4">
        <v>363667</v>
      </c>
      <c r="P7" s="49">
        <v>406728</v>
      </c>
      <c r="Q7" s="4">
        <v>411536</v>
      </c>
    </row>
    <row r="8" spans="1:17" x14ac:dyDescent="0.25">
      <c r="A8" s="6" t="s">
        <v>9</v>
      </c>
      <c r="B8" s="4">
        <v>0</v>
      </c>
      <c r="C8" s="4">
        <v>980430</v>
      </c>
      <c r="D8" s="4">
        <v>1417602</v>
      </c>
      <c r="E8" s="4">
        <v>204346</v>
      </c>
      <c r="F8" s="4">
        <v>169724</v>
      </c>
      <c r="G8" s="4">
        <v>857210</v>
      </c>
      <c r="H8" s="4">
        <v>236493</v>
      </c>
      <c r="I8" s="4">
        <v>54929</v>
      </c>
      <c r="J8" s="4">
        <v>1302231</v>
      </c>
      <c r="K8" s="4">
        <v>434035</v>
      </c>
      <c r="L8" s="4">
        <v>329685</v>
      </c>
      <c r="M8" s="4">
        <v>890973</v>
      </c>
      <c r="N8" s="4">
        <v>60034</v>
      </c>
      <c r="O8" s="4">
        <v>14100</v>
      </c>
      <c r="P8" s="49">
        <v>21917</v>
      </c>
      <c r="Q8" s="4">
        <v>112570</v>
      </c>
    </row>
    <row r="9" spans="1:17" x14ac:dyDescent="0.25">
      <c r="A9" s="6" t="s">
        <v>11</v>
      </c>
      <c r="B9" s="4">
        <v>0</v>
      </c>
      <c r="C9" s="4">
        <v>0</v>
      </c>
      <c r="D9" s="4">
        <v>0</v>
      </c>
      <c r="E9" s="4">
        <v>0</v>
      </c>
      <c r="F9" s="4">
        <v>3098</v>
      </c>
      <c r="G9" s="4">
        <v>34120</v>
      </c>
      <c r="H9" s="4">
        <v>57976</v>
      </c>
      <c r="I9" s="4">
        <v>191360</v>
      </c>
      <c r="J9" s="4">
        <v>55514</v>
      </c>
      <c r="K9" s="4">
        <v>70189</v>
      </c>
      <c r="L9" s="4">
        <v>73065</v>
      </c>
      <c r="M9" s="4">
        <v>135063</v>
      </c>
      <c r="N9" s="4">
        <v>72425</v>
      </c>
      <c r="O9" s="4">
        <v>38078</v>
      </c>
      <c r="P9" s="49">
        <v>50039</v>
      </c>
      <c r="Q9" s="4">
        <v>47049</v>
      </c>
    </row>
    <row r="10" spans="1:17" x14ac:dyDescent="0.25">
      <c r="A10" s="6" t="s">
        <v>12</v>
      </c>
      <c r="B10" s="4">
        <v>0</v>
      </c>
      <c r="C10" s="4">
        <v>0</v>
      </c>
      <c r="D10" s="4">
        <v>0</v>
      </c>
      <c r="E10" s="4">
        <v>172442</v>
      </c>
      <c r="F10" s="4">
        <v>96330</v>
      </c>
      <c r="G10" s="4">
        <v>22781</v>
      </c>
      <c r="H10" s="4">
        <v>37362</v>
      </c>
      <c r="I10" s="4">
        <v>0</v>
      </c>
      <c r="J10" s="4">
        <v>0</v>
      </c>
      <c r="K10" s="4">
        <v>0</v>
      </c>
      <c r="L10" s="4">
        <v>26722</v>
      </c>
      <c r="M10" s="4">
        <v>0</v>
      </c>
      <c r="N10" s="4">
        <v>0</v>
      </c>
      <c r="O10" s="4">
        <v>0</v>
      </c>
      <c r="Q10" s="4"/>
    </row>
    <row r="11" spans="1:17" ht="13" x14ac:dyDescent="0.3">
      <c r="A11" s="14" t="s">
        <v>13</v>
      </c>
      <c r="B11" s="15">
        <f t="shared" ref="B11:O11" si="0">SUM(B6:B10)</f>
        <v>55506</v>
      </c>
      <c r="C11" s="15">
        <f t="shared" si="0"/>
        <v>1262188</v>
      </c>
      <c r="D11" s="15">
        <f t="shared" si="0"/>
        <v>3963762</v>
      </c>
      <c r="E11" s="15">
        <f t="shared" si="0"/>
        <v>5379083</v>
      </c>
      <c r="F11" s="15">
        <f t="shared" si="0"/>
        <v>5397152</v>
      </c>
      <c r="G11" s="15">
        <f t="shared" si="0"/>
        <v>7541044</v>
      </c>
      <c r="H11" s="15">
        <f t="shared" si="0"/>
        <v>9767673</v>
      </c>
      <c r="I11" s="15">
        <f t="shared" si="0"/>
        <v>10397113</v>
      </c>
      <c r="J11" s="15">
        <f t="shared" si="0"/>
        <v>12697371</v>
      </c>
      <c r="K11" s="15">
        <f t="shared" si="0"/>
        <v>14997683</v>
      </c>
      <c r="L11" s="15">
        <f t="shared" si="0"/>
        <v>14543961</v>
      </c>
      <c r="M11" s="15">
        <f t="shared" si="0"/>
        <v>15310758</v>
      </c>
      <c r="N11" s="15">
        <f t="shared" si="0"/>
        <v>16601788</v>
      </c>
      <c r="O11" s="15">
        <f t="shared" si="0"/>
        <v>15779418</v>
      </c>
      <c r="P11" s="15">
        <f>SUM(P6:P10)</f>
        <v>15980437</v>
      </c>
      <c r="Q11" s="15">
        <f>SUM(Q6:Q10)</f>
        <v>15037250</v>
      </c>
    </row>
    <row r="13" spans="1:17" ht="13" x14ac:dyDescent="0.3">
      <c r="A13" s="7" t="s">
        <v>14</v>
      </c>
    </row>
    <row r="14" spans="1:17" x14ac:dyDescent="0.25">
      <c r="A14" s="6" t="s">
        <v>15</v>
      </c>
      <c r="B14" s="4">
        <v>81591</v>
      </c>
      <c r="C14" s="4">
        <v>25630</v>
      </c>
      <c r="D14" s="4">
        <v>330818</v>
      </c>
      <c r="E14" s="4">
        <v>430184</v>
      </c>
      <c r="F14" s="4">
        <v>472699</v>
      </c>
      <c r="G14" s="4">
        <v>520921</v>
      </c>
      <c r="H14" s="4">
        <v>844400</v>
      </c>
      <c r="I14" s="4">
        <v>894068</v>
      </c>
      <c r="J14" s="4">
        <v>1399401</v>
      </c>
      <c r="K14" s="4">
        <v>1457050</v>
      </c>
      <c r="L14" s="4">
        <v>1502787</v>
      </c>
      <c r="M14" s="4">
        <v>1915358</v>
      </c>
      <c r="N14" s="4">
        <v>1813876</v>
      </c>
      <c r="O14" s="4">
        <v>1683822</v>
      </c>
      <c r="P14" s="49">
        <v>1582730</v>
      </c>
      <c r="Q14" s="4">
        <v>1332791</v>
      </c>
    </row>
    <row r="15" spans="1:17" x14ac:dyDescent="0.25">
      <c r="A15" s="6" t="s">
        <v>16</v>
      </c>
      <c r="B15" s="4">
        <v>5878</v>
      </c>
      <c r="C15" s="4">
        <v>8745</v>
      </c>
      <c r="D15" s="4">
        <v>460258</v>
      </c>
      <c r="E15" s="4">
        <v>498218</v>
      </c>
      <c r="F15" s="4">
        <v>360336</v>
      </c>
      <c r="G15" s="4">
        <v>500951</v>
      </c>
      <c r="H15" s="4">
        <v>714020</v>
      </c>
      <c r="I15" s="4">
        <v>610829</v>
      </c>
      <c r="J15" s="4">
        <v>683992</v>
      </c>
      <c r="K15" s="4">
        <v>743119</v>
      </c>
      <c r="L15" s="4">
        <v>858919</v>
      </c>
      <c r="M15" s="4">
        <v>931871</v>
      </c>
      <c r="N15" s="4">
        <v>891611</v>
      </c>
      <c r="O15" s="4">
        <v>1036781</v>
      </c>
      <c r="P15" s="49">
        <v>511029</v>
      </c>
      <c r="Q15" s="4">
        <v>839002</v>
      </c>
    </row>
    <row r="16" spans="1:17" x14ac:dyDescent="0.25">
      <c r="A16" s="6" t="s">
        <v>17</v>
      </c>
      <c r="B16" s="4">
        <v>37098</v>
      </c>
      <c r="C16" s="4">
        <v>29087</v>
      </c>
      <c r="D16" s="4">
        <v>392417</v>
      </c>
      <c r="E16" s="4">
        <v>499890</v>
      </c>
      <c r="F16" s="4">
        <v>784838</v>
      </c>
      <c r="G16" s="4">
        <v>2726478</v>
      </c>
      <c r="H16" s="4">
        <v>2021130</v>
      </c>
      <c r="I16" s="4">
        <v>5239436</v>
      </c>
      <c r="J16" s="4">
        <v>3161032</v>
      </c>
      <c r="K16" s="4">
        <v>1172651</v>
      </c>
      <c r="L16" s="4">
        <v>4395074</v>
      </c>
      <c r="M16" s="4">
        <v>3580665</v>
      </c>
      <c r="N16" s="4">
        <v>2451462</v>
      </c>
      <c r="O16" s="4">
        <v>959150</v>
      </c>
      <c r="P16" s="49">
        <v>673040</v>
      </c>
      <c r="Q16" s="4">
        <v>3867176</v>
      </c>
    </row>
    <row r="17" spans="1:17" x14ac:dyDescent="0.25">
      <c r="A17" s="6" t="s">
        <v>18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158881</v>
      </c>
      <c r="H17" s="4">
        <v>225902</v>
      </c>
      <c r="I17" s="4">
        <v>2720990</v>
      </c>
      <c r="J17" s="4">
        <v>131151</v>
      </c>
      <c r="K17" s="4">
        <v>207779</v>
      </c>
      <c r="L17" s="4">
        <v>2244422</v>
      </c>
      <c r="M17" s="4">
        <v>180788</v>
      </c>
      <c r="N17" s="4">
        <v>185402</v>
      </c>
      <c r="O17" s="4">
        <v>2254869</v>
      </c>
      <c r="P17" s="49">
        <v>900000</v>
      </c>
      <c r="Q17" s="4">
        <v>226393</v>
      </c>
    </row>
    <row r="18" spans="1:17" ht="13" x14ac:dyDescent="0.3">
      <c r="A18" s="14" t="s">
        <v>19</v>
      </c>
      <c r="B18" s="15">
        <f t="shared" ref="B18:O18" si="1">SUM(B14:B17)</f>
        <v>124567</v>
      </c>
      <c r="C18" s="15">
        <f t="shared" si="1"/>
        <v>63462</v>
      </c>
      <c r="D18" s="15">
        <f t="shared" si="1"/>
        <v>1183493</v>
      </c>
      <c r="E18" s="15">
        <f t="shared" si="1"/>
        <v>1428292</v>
      </c>
      <c r="F18" s="15">
        <f t="shared" si="1"/>
        <v>1617873</v>
      </c>
      <c r="G18" s="15">
        <f t="shared" si="1"/>
        <v>3907231</v>
      </c>
      <c r="H18" s="15">
        <f t="shared" si="1"/>
        <v>3805452</v>
      </c>
      <c r="I18" s="15">
        <f t="shared" si="1"/>
        <v>9465323</v>
      </c>
      <c r="J18" s="15">
        <f t="shared" si="1"/>
        <v>5375576</v>
      </c>
      <c r="K18" s="15">
        <f t="shared" si="1"/>
        <v>3580599</v>
      </c>
      <c r="L18" s="15">
        <f t="shared" si="1"/>
        <v>9001202</v>
      </c>
      <c r="M18" s="15">
        <f t="shared" si="1"/>
        <v>6608682</v>
      </c>
      <c r="N18" s="15">
        <f t="shared" si="1"/>
        <v>5342351</v>
      </c>
      <c r="O18" s="15">
        <f t="shared" si="1"/>
        <v>5934622</v>
      </c>
      <c r="P18" s="15">
        <f>SUM(P14:P17)</f>
        <v>3666799</v>
      </c>
      <c r="Q18" s="15">
        <f>SUM(Q14:Q17)</f>
        <v>6265362</v>
      </c>
    </row>
    <row r="19" spans="1:17" ht="13.5" thickBot="1" x14ac:dyDescent="0.35">
      <c r="A19" s="16" t="s">
        <v>20</v>
      </c>
      <c r="B19" s="17">
        <f t="shared" ref="B19:O19" si="2">B11+B18</f>
        <v>180073</v>
      </c>
      <c r="C19" s="17">
        <f t="shared" si="2"/>
        <v>1325650</v>
      </c>
      <c r="D19" s="17">
        <f t="shared" si="2"/>
        <v>5147255</v>
      </c>
      <c r="E19" s="17">
        <f t="shared" si="2"/>
        <v>6807375</v>
      </c>
      <c r="F19" s="17">
        <f t="shared" si="2"/>
        <v>7015025</v>
      </c>
      <c r="G19" s="17">
        <f t="shared" si="2"/>
        <v>11448275</v>
      </c>
      <c r="H19" s="17">
        <f t="shared" si="2"/>
        <v>13573125</v>
      </c>
      <c r="I19" s="17">
        <f t="shared" si="2"/>
        <v>19862436</v>
      </c>
      <c r="J19" s="17">
        <f t="shared" si="2"/>
        <v>18072947</v>
      </c>
      <c r="K19" s="17">
        <f t="shared" si="2"/>
        <v>18578282</v>
      </c>
      <c r="L19" s="17">
        <f t="shared" si="2"/>
        <v>23545163</v>
      </c>
      <c r="M19" s="17">
        <f t="shared" si="2"/>
        <v>21919440</v>
      </c>
      <c r="N19" s="17">
        <f t="shared" si="2"/>
        <v>21944139</v>
      </c>
      <c r="O19" s="17">
        <f t="shared" si="2"/>
        <v>21714040</v>
      </c>
      <c r="P19" s="17">
        <f>P11+P18</f>
        <v>19647236</v>
      </c>
      <c r="Q19" s="17">
        <f>Q11+Q18</f>
        <v>21302612</v>
      </c>
    </row>
    <row r="21" spans="1:17" ht="13.5" thickBot="1" x14ac:dyDescent="0.35">
      <c r="A21" s="12" t="s">
        <v>21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</row>
    <row r="22" spans="1:17" x14ac:dyDescent="0.25">
      <c r="A22" s="6" t="s">
        <v>22</v>
      </c>
      <c r="B22" s="4">
        <v>10</v>
      </c>
      <c r="C22" s="4">
        <v>12</v>
      </c>
      <c r="D22" s="4">
        <v>14</v>
      </c>
      <c r="E22" s="4">
        <v>14</v>
      </c>
      <c r="F22" s="4">
        <v>1000</v>
      </c>
      <c r="G22" s="4">
        <v>1114</v>
      </c>
      <c r="H22" s="4">
        <v>1114</v>
      </c>
      <c r="I22" s="4">
        <v>1114</v>
      </c>
      <c r="J22" s="4">
        <v>1114</v>
      </c>
      <c r="K22" s="4">
        <v>1114</v>
      </c>
      <c r="L22" s="4">
        <v>1114</v>
      </c>
      <c r="M22" s="4">
        <v>1114</v>
      </c>
      <c r="N22" s="4">
        <v>1114</v>
      </c>
      <c r="O22" s="4">
        <v>1114</v>
      </c>
      <c r="P22" s="49">
        <v>1114</v>
      </c>
      <c r="Q22" s="4">
        <v>1114</v>
      </c>
    </row>
    <row r="23" spans="1:17" x14ac:dyDescent="0.25">
      <c r="A23" s="6" t="s">
        <v>23</v>
      </c>
      <c r="B23" s="4">
        <v>0</v>
      </c>
      <c r="C23" s="4">
        <v>74732</v>
      </c>
      <c r="D23" s="4">
        <v>574730</v>
      </c>
      <c r="E23" s="4">
        <v>574730</v>
      </c>
      <c r="F23" s="4">
        <v>574744</v>
      </c>
      <c r="G23" s="4">
        <v>2680380</v>
      </c>
      <c r="H23" s="4">
        <v>2680380</v>
      </c>
      <c r="I23" s="4">
        <v>2680380</v>
      </c>
      <c r="J23" s="4">
        <v>2680380</v>
      </c>
      <c r="K23" s="4">
        <v>2680380</v>
      </c>
      <c r="L23" s="4">
        <v>2680380</v>
      </c>
      <c r="M23" s="4">
        <v>2680380</v>
      </c>
      <c r="N23" s="4">
        <v>2680380</v>
      </c>
      <c r="O23" s="4">
        <v>2680380</v>
      </c>
      <c r="P23" s="49">
        <v>2680380</v>
      </c>
      <c r="Q23" s="4">
        <v>2680380</v>
      </c>
    </row>
    <row r="24" spans="1:17" x14ac:dyDescent="0.25">
      <c r="A24" s="6" t="s">
        <v>116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-35986</v>
      </c>
      <c r="K24" s="4">
        <v>-149250</v>
      </c>
      <c r="L24" s="4">
        <v>-187180</v>
      </c>
      <c r="M24" s="4">
        <v>-317603</v>
      </c>
      <c r="N24" s="4">
        <v>-58238</v>
      </c>
      <c r="O24" s="4">
        <v>-6481</v>
      </c>
      <c r="P24" s="4">
        <v>-30783</v>
      </c>
      <c r="Q24" s="4">
        <v>-31661</v>
      </c>
    </row>
    <row r="25" spans="1:17" x14ac:dyDescent="0.25">
      <c r="A25" s="6" t="s">
        <v>24</v>
      </c>
      <c r="B25" s="4">
        <v>21327</v>
      </c>
      <c r="C25" s="4">
        <v>134360</v>
      </c>
      <c r="D25" s="4">
        <v>1830786</v>
      </c>
      <c r="E25" s="4">
        <v>2178197</v>
      </c>
      <c r="F25" s="4">
        <v>2422546</v>
      </c>
      <c r="G25" s="4">
        <v>1621273</v>
      </c>
      <c r="H25" s="4">
        <v>2883796</v>
      </c>
      <c r="I25" s="4">
        <v>4710225</v>
      </c>
      <c r="J25" s="4">
        <v>2419765</v>
      </c>
      <c r="K25" s="4">
        <v>2678460</v>
      </c>
      <c r="L25" s="4">
        <v>5325641</v>
      </c>
      <c r="M25" s="4">
        <v>4170845</v>
      </c>
      <c r="N25" s="4">
        <v>2237354</v>
      </c>
      <c r="O25" s="4">
        <v>2950804</v>
      </c>
      <c r="P25" s="53">
        <v>1181876</v>
      </c>
      <c r="Q25" s="4">
        <v>-583749</v>
      </c>
    </row>
    <row r="26" spans="1:17" x14ac:dyDescent="0.25">
      <c r="A26" s="6" t="s">
        <v>25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574546</v>
      </c>
      <c r="H26" s="4">
        <v>574546</v>
      </c>
      <c r="I26" s="4">
        <v>574546</v>
      </c>
      <c r="J26" s="4">
        <v>574546</v>
      </c>
      <c r="K26" s="4">
        <v>574546</v>
      </c>
      <c r="L26" s="4">
        <v>574546</v>
      </c>
      <c r="M26" s="4">
        <v>786960</v>
      </c>
      <c r="N26" s="4">
        <v>568138</v>
      </c>
      <c r="O26" s="4">
        <v>574546</v>
      </c>
      <c r="P26" s="53">
        <v>716437</v>
      </c>
      <c r="Q26" s="4">
        <v>716437</v>
      </c>
    </row>
    <row r="27" spans="1:17" x14ac:dyDescent="0.25">
      <c r="A27" s="6" t="s">
        <v>118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-353673</v>
      </c>
      <c r="L27" s="4">
        <v>-94441</v>
      </c>
      <c r="M27" s="4">
        <v>-23924</v>
      </c>
      <c r="N27" s="4">
        <v>-351764</v>
      </c>
      <c r="O27" s="4">
        <v>-228638</v>
      </c>
      <c r="P27" s="6" t="s">
        <v>10</v>
      </c>
      <c r="Q27" s="4" t="s">
        <v>10</v>
      </c>
    </row>
    <row r="28" spans="1:17" x14ac:dyDescent="0.25">
      <c r="A28" s="6" t="s">
        <v>26</v>
      </c>
      <c r="B28" s="4">
        <v>0</v>
      </c>
      <c r="C28" s="4">
        <v>0</v>
      </c>
      <c r="D28" s="4">
        <v>0</v>
      </c>
      <c r="E28" s="4">
        <v>0</v>
      </c>
      <c r="F28" s="4">
        <v>-1310</v>
      </c>
      <c r="G28" s="4">
        <v>-8166</v>
      </c>
      <c r="H28" s="4">
        <v>95845</v>
      </c>
      <c r="I28" s="4">
        <v>127257</v>
      </c>
      <c r="J28" s="4">
        <v>92944</v>
      </c>
      <c r="K28" s="4">
        <v>130508</v>
      </c>
      <c r="L28" s="4">
        <v>84175</v>
      </c>
      <c r="M28" s="4">
        <v>-18598</v>
      </c>
      <c r="N28" s="4">
        <v>-420073</v>
      </c>
      <c r="O28" s="4">
        <v>-213381</v>
      </c>
      <c r="P28" s="4">
        <v>-547733</v>
      </c>
      <c r="Q28" s="4">
        <v>-463384</v>
      </c>
    </row>
    <row r="29" spans="1:17" x14ac:dyDescent="0.25">
      <c r="A29" s="6" t="s">
        <v>27</v>
      </c>
      <c r="B29" s="4">
        <f t="shared" ref="B29:O29" si="3">SUM(B22:B28)</f>
        <v>21337</v>
      </c>
      <c r="C29" s="4">
        <f t="shared" si="3"/>
        <v>209104</v>
      </c>
      <c r="D29" s="4">
        <f t="shared" si="3"/>
        <v>2405530</v>
      </c>
      <c r="E29" s="4">
        <f t="shared" si="3"/>
        <v>2752941</v>
      </c>
      <c r="F29" s="4">
        <f t="shared" si="3"/>
        <v>2996980</v>
      </c>
      <c r="G29" s="4">
        <f t="shared" si="3"/>
        <v>4869147</v>
      </c>
      <c r="H29" s="4">
        <f t="shared" si="3"/>
        <v>6235681</v>
      </c>
      <c r="I29" s="4">
        <f t="shared" si="3"/>
        <v>8093522</v>
      </c>
      <c r="J29" s="4">
        <f t="shared" si="3"/>
        <v>5732763</v>
      </c>
      <c r="K29" s="4">
        <f t="shared" si="3"/>
        <v>5562085</v>
      </c>
      <c r="L29" s="4">
        <f t="shared" si="3"/>
        <v>8384235</v>
      </c>
      <c r="M29" s="4">
        <f t="shared" si="3"/>
        <v>7279174</v>
      </c>
      <c r="N29" s="4">
        <f t="shared" si="3"/>
        <v>4656911</v>
      </c>
      <c r="O29" s="4">
        <f t="shared" si="3"/>
        <v>5758344</v>
      </c>
      <c r="P29" s="4">
        <f>SUM(P22:P28)</f>
        <v>4001291</v>
      </c>
      <c r="Q29" s="4">
        <f>SUM(Q22:Q28)</f>
        <v>2319137</v>
      </c>
    </row>
    <row r="30" spans="1:17" ht="13.5" thickBot="1" x14ac:dyDescent="0.35">
      <c r="A30" s="16" t="s">
        <v>28</v>
      </c>
      <c r="B30" s="17">
        <f t="shared" ref="B30:N30" si="4">SUM(B29)</f>
        <v>21337</v>
      </c>
      <c r="C30" s="17">
        <f t="shared" si="4"/>
        <v>209104</v>
      </c>
      <c r="D30" s="17">
        <f t="shared" si="4"/>
        <v>2405530</v>
      </c>
      <c r="E30" s="17">
        <f t="shared" si="4"/>
        <v>2752941</v>
      </c>
      <c r="F30" s="17">
        <f t="shared" si="4"/>
        <v>2996980</v>
      </c>
      <c r="G30" s="17">
        <f t="shared" si="4"/>
        <v>4869147</v>
      </c>
      <c r="H30" s="17">
        <f t="shared" si="4"/>
        <v>6235681</v>
      </c>
      <c r="I30" s="17">
        <f t="shared" si="4"/>
        <v>8093522</v>
      </c>
      <c r="J30" s="17">
        <f t="shared" si="4"/>
        <v>5732763</v>
      </c>
      <c r="K30" s="17">
        <f t="shared" si="4"/>
        <v>5562085</v>
      </c>
      <c r="L30" s="17">
        <f t="shared" si="4"/>
        <v>8384235</v>
      </c>
      <c r="M30" s="17">
        <f t="shared" si="4"/>
        <v>7279174</v>
      </c>
      <c r="N30" s="17">
        <f t="shared" si="4"/>
        <v>4656911</v>
      </c>
      <c r="O30" s="17">
        <f>SUM(O29)</f>
        <v>5758344</v>
      </c>
      <c r="P30" s="17">
        <f>SUM(P29)</f>
        <v>4001291</v>
      </c>
      <c r="Q30" s="17">
        <f>SUM(Q29)</f>
        <v>2319137</v>
      </c>
    </row>
    <row r="32" spans="1:17" ht="13.5" thickBot="1" x14ac:dyDescent="0.35">
      <c r="A32" s="12" t="s">
        <v>29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</row>
    <row r="33" spans="1:17" ht="13" x14ac:dyDescent="0.3">
      <c r="A33" s="7" t="s">
        <v>30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Q33" s="7"/>
    </row>
    <row r="34" spans="1:17" x14ac:dyDescent="0.25">
      <c r="A34" s="6" t="s">
        <v>31</v>
      </c>
      <c r="B34" s="4">
        <v>0</v>
      </c>
      <c r="C34" s="4">
        <v>589472</v>
      </c>
      <c r="D34" s="4">
        <v>1471664</v>
      </c>
      <c r="E34" s="4">
        <v>3530841</v>
      </c>
      <c r="F34" s="4">
        <v>3482987</v>
      </c>
      <c r="G34" s="4">
        <v>4111952</v>
      </c>
      <c r="H34" s="4">
        <v>4387807</v>
      </c>
      <c r="I34" s="4">
        <v>7842556</v>
      </c>
      <c r="J34" s="4">
        <v>8512035</v>
      </c>
      <c r="K34" s="4">
        <v>4614531</v>
      </c>
      <c r="L34" s="4">
        <v>8222821</v>
      </c>
      <c r="M34" s="4">
        <v>8309933</v>
      </c>
      <c r="N34" s="4">
        <v>13108229</v>
      </c>
      <c r="O34" s="4">
        <v>9007782</v>
      </c>
      <c r="P34" s="49">
        <v>8918037</v>
      </c>
      <c r="Q34" s="4">
        <v>11125758</v>
      </c>
    </row>
    <row r="35" spans="1:17" x14ac:dyDescent="0.25">
      <c r="A35" s="6" t="s">
        <v>32</v>
      </c>
      <c r="B35" s="4">
        <v>0</v>
      </c>
      <c r="C35" s="4">
        <v>10022</v>
      </c>
      <c r="D35" s="4">
        <v>106454</v>
      </c>
      <c r="E35" s="4">
        <v>151796</v>
      </c>
      <c r="F35" s="4">
        <v>158191</v>
      </c>
      <c r="G35" s="4">
        <v>398162</v>
      </c>
      <c r="H35" s="4">
        <v>985792</v>
      </c>
      <c r="I35" s="4">
        <v>946521</v>
      </c>
      <c r="J35" s="4">
        <v>737178</v>
      </c>
      <c r="K35" s="4">
        <v>820520</v>
      </c>
      <c r="L35" s="4">
        <v>800944</v>
      </c>
      <c r="M35" s="4">
        <v>800236</v>
      </c>
      <c r="N35" s="4">
        <v>914213</v>
      </c>
      <c r="O35" s="4">
        <v>812344</v>
      </c>
      <c r="P35" s="49">
        <v>838316</v>
      </c>
      <c r="Q35" s="4">
        <v>781963</v>
      </c>
    </row>
    <row r="36" spans="1:17" x14ac:dyDescent="0.25">
      <c r="A36" s="6" t="s">
        <v>33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69213</v>
      </c>
      <c r="H36" s="4">
        <v>80210</v>
      </c>
      <c r="I36" s="4">
        <v>33486</v>
      </c>
      <c r="J36" s="4">
        <v>100989</v>
      </c>
      <c r="K36" s="4">
        <v>20752</v>
      </c>
      <c r="L36" s="4">
        <v>12732</v>
      </c>
      <c r="M36" s="4">
        <v>771</v>
      </c>
      <c r="N36" s="4">
        <v>330</v>
      </c>
      <c r="O36" s="4">
        <v>185</v>
      </c>
      <c r="P36" s="52" t="s">
        <v>10</v>
      </c>
      <c r="Q36" s="4" t="s">
        <v>10</v>
      </c>
    </row>
    <row r="37" spans="1:17" x14ac:dyDescent="0.25">
      <c r="A37" s="6" t="s">
        <v>34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20520</v>
      </c>
      <c r="H37" s="4">
        <v>159322</v>
      </c>
      <c r="I37" s="4">
        <v>505630</v>
      </c>
      <c r="J37" s="4">
        <v>181761</v>
      </c>
      <c r="K37" s="4">
        <v>367810.54030149849</v>
      </c>
      <c r="L37" s="4">
        <v>368747</v>
      </c>
      <c r="M37" s="4">
        <v>190047</v>
      </c>
      <c r="N37" s="4">
        <v>163636</v>
      </c>
      <c r="O37" s="4">
        <v>182675</v>
      </c>
      <c r="P37" s="49">
        <v>245652</v>
      </c>
      <c r="Q37" s="4">
        <v>249595</v>
      </c>
    </row>
    <row r="38" spans="1:17" ht="13" x14ac:dyDescent="0.3">
      <c r="A38" s="14" t="s">
        <v>35</v>
      </c>
      <c r="B38" s="15">
        <f t="shared" ref="B38:O38" si="5">SUM(B34:B37)</f>
        <v>0</v>
      </c>
      <c r="C38" s="15">
        <f t="shared" si="5"/>
        <v>599494</v>
      </c>
      <c r="D38" s="15">
        <f t="shared" si="5"/>
        <v>1578118</v>
      </c>
      <c r="E38" s="15">
        <f t="shared" si="5"/>
        <v>3682637</v>
      </c>
      <c r="F38" s="15">
        <f t="shared" si="5"/>
        <v>3641178</v>
      </c>
      <c r="G38" s="15">
        <f t="shared" si="5"/>
        <v>4599847</v>
      </c>
      <c r="H38" s="15">
        <f t="shared" si="5"/>
        <v>5613131</v>
      </c>
      <c r="I38" s="15">
        <f t="shared" si="5"/>
        <v>9328193</v>
      </c>
      <c r="J38" s="15">
        <f t="shared" si="5"/>
        <v>9531963</v>
      </c>
      <c r="K38" s="15">
        <f t="shared" si="5"/>
        <v>5823613.540301498</v>
      </c>
      <c r="L38" s="15">
        <f t="shared" si="5"/>
        <v>9405244</v>
      </c>
      <c r="M38" s="15">
        <f t="shared" si="5"/>
        <v>9300987</v>
      </c>
      <c r="N38" s="15">
        <f t="shared" si="5"/>
        <v>14186408</v>
      </c>
      <c r="O38" s="15">
        <f t="shared" si="5"/>
        <v>10002986</v>
      </c>
      <c r="P38" s="15">
        <f>SUM(P34:P37)</f>
        <v>10002005</v>
      </c>
      <c r="Q38" s="15">
        <f>SUM(Q34:Q37)</f>
        <v>12157316</v>
      </c>
    </row>
    <row r="40" spans="1:17" ht="13" x14ac:dyDescent="0.3">
      <c r="A40" s="7" t="s">
        <v>36</v>
      </c>
    </row>
    <row r="41" spans="1:17" x14ac:dyDescent="0.25">
      <c r="A41" s="6" t="s">
        <v>37</v>
      </c>
      <c r="B41" s="4">
        <v>0</v>
      </c>
      <c r="C41" s="4">
        <v>446523</v>
      </c>
      <c r="D41" s="4">
        <v>1037338</v>
      </c>
      <c r="E41" s="4">
        <v>55836</v>
      </c>
      <c r="F41" s="4">
        <v>90599</v>
      </c>
      <c r="G41" s="4">
        <v>1503541</v>
      </c>
      <c r="H41" s="4">
        <v>1040028</v>
      </c>
      <c r="I41" s="4">
        <v>1693624</v>
      </c>
      <c r="J41" s="4">
        <v>2192772</v>
      </c>
      <c r="K41" s="4">
        <v>5865933</v>
      </c>
      <c r="L41" s="4">
        <v>4536573</v>
      </c>
      <c r="M41" s="4">
        <v>4501472</v>
      </c>
      <c r="N41" s="4">
        <v>869843</v>
      </c>
      <c r="O41" s="4">
        <v>4513523</v>
      </c>
      <c r="P41" s="49">
        <v>4585532</v>
      </c>
      <c r="Q41" s="4">
        <v>5342390</v>
      </c>
    </row>
    <row r="42" spans="1:17" x14ac:dyDescent="0.25">
      <c r="A42" s="6" t="s">
        <v>38</v>
      </c>
      <c r="B42" s="4">
        <v>830</v>
      </c>
      <c r="C42" s="4">
        <v>5358</v>
      </c>
      <c r="D42" s="4">
        <v>66258</v>
      </c>
      <c r="E42" s="4">
        <v>93341</v>
      </c>
      <c r="F42" s="4">
        <v>89151</v>
      </c>
      <c r="G42" s="4">
        <v>223831</v>
      </c>
      <c r="H42" s="4">
        <v>236208</v>
      </c>
      <c r="I42" s="4">
        <v>215275</v>
      </c>
      <c r="J42" s="4">
        <v>190501</v>
      </c>
      <c r="K42" s="4">
        <v>235890</v>
      </c>
      <c r="L42" s="4">
        <v>222607</v>
      </c>
      <c r="M42" s="4">
        <v>239002</v>
      </c>
      <c r="N42" s="4">
        <v>413271</v>
      </c>
      <c r="O42" s="4">
        <v>298247</v>
      </c>
      <c r="P42" s="49">
        <v>350025</v>
      </c>
      <c r="Q42" s="4">
        <v>410212</v>
      </c>
    </row>
    <row r="43" spans="1:17" x14ac:dyDescent="0.25">
      <c r="A43" s="6" t="s">
        <v>39</v>
      </c>
      <c r="B43" s="4">
        <v>157906</v>
      </c>
      <c r="C43" s="4">
        <v>65171</v>
      </c>
      <c r="D43" s="4">
        <v>60011</v>
      </c>
      <c r="E43" s="4">
        <v>222620</v>
      </c>
      <c r="F43" s="4">
        <v>197117</v>
      </c>
      <c r="G43" s="4">
        <v>251909</v>
      </c>
      <c r="H43" s="4">
        <v>448077</v>
      </c>
      <c r="I43" s="4">
        <v>531822</v>
      </c>
      <c r="J43" s="4">
        <v>424948</v>
      </c>
      <c r="K43" s="4">
        <v>1090760</v>
      </c>
      <c r="L43" s="4">
        <v>996504</v>
      </c>
      <c r="M43" s="4">
        <v>598805</v>
      </c>
      <c r="N43" s="4">
        <v>1817706</v>
      </c>
      <c r="O43" s="4">
        <v>1140940</v>
      </c>
      <c r="P43" s="49">
        <v>708383</v>
      </c>
      <c r="Q43" s="4">
        <v>1073557</v>
      </c>
    </row>
    <row r="44" spans="1:17" ht="13" x14ac:dyDescent="0.3">
      <c r="A44" s="14" t="s">
        <v>40</v>
      </c>
      <c r="B44" s="15">
        <f t="shared" ref="B44:O44" si="6">SUM(B41:B43)</f>
        <v>158736</v>
      </c>
      <c r="C44" s="15">
        <f t="shared" si="6"/>
        <v>517052</v>
      </c>
      <c r="D44" s="15">
        <f t="shared" si="6"/>
        <v>1163607</v>
      </c>
      <c r="E44" s="15">
        <f t="shared" si="6"/>
        <v>371797</v>
      </c>
      <c r="F44" s="15">
        <f t="shared" si="6"/>
        <v>376867</v>
      </c>
      <c r="G44" s="15">
        <f t="shared" si="6"/>
        <v>1979281</v>
      </c>
      <c r="H44" s="15">
        <f t="shared" si="6"/>
        <v>1724313</v>
      </c>
      <c r="I44" s="15">
        <f t="shared" si="6"/>
        <v>2440721</v>
      </c>
      <c r="J44" s="15">
        <f t="shared" si="6"/>
        <v>2808221</v>
      </c>
      <c r="K44" s="15">
        <f t="shared" si="6"/>
        <v>7192583</v>
      </c>
      <c r="L44" s="15">
        <f t="shared" si="6"/>
        <v>5755684</v>
      </c>
      <c r="M44" s="15">
        <f t="shared" si="6"/>
        <v>5339279</v>
      </c>
      <c r="N44" s="15">
        <f t="shared" si="6"/>
        <v>3100820</v>
      </c>
      <c r="O44" s="15">
        <f t="shared" si="6"/>
        <v>5952710</v>
      </c>
      <c r="P44" s="15">
        <f>SUM(P41:P43)</f>
        <v>5643940</v>
      </c>
      <c r="Q44" s="15">
        <f>SUM(Q41:Q43)</f>
        <v>6826159</v>
      </c>
    </row>
    <row r="45" spans="1:17" ht="13.5" thickBot="1" x14ac:dyDescent="0.35">
      <c r="A45" s="12" t="s">
        <v>41</v>
      </c>
      <c r="B45" s="18">
        <f t="shared" ref="B45:O45" si="7">B38+B44</f>
        <v>158736</v>
      </c>
      <c r="C45" s="18">
        <f t="shared" si="7"/>
        <v>1116546</v>
      </c>
      <c r="D45" s="18">
        <f t="shared" si="7"/>
        <v>2741725</v>
      </c>
      <c r="E45" s="18">
        <f t="shared" si="7"/>
        <v>4054434</v>
      </c>
      <c r="F45" s="18">
        <f t="shared" si="7"/>
        <v>4018045</v>
      </c>
      <c r="G45" s="18">
        <f t="shared" si="7"/>
        <v>6579128</v>
      </c>
      <c r="H45" s="18">
        <f t="shared" si="7"/>
        <v>7337444</v>
      </c>
      <c r="I45" s="18">
        <f t="shared" si="7"/>
        <v>11768914</v>
      </c>
      <c r="J45" s="18">
        <f t="shared" si="7"/>
        <v>12340184</v>
      </c>
      <c r="K45" s="18">
        <f t="shared" si="7"/>
        <v>13016196.540301498</v>
      </c>
      <c r="L45" s="18">
        <f t="shared" si="7"/>
        <v>15160928</v>
      </c>
      <c r="M45" s="18">
        <f t="shared" si="7"/>
        <v>14640266</v>
      </c>
      <c r="N45" s="18">
        <f t="shared" si="7"/>
        <v>17287228</v>
      </c>
      <c r="O45" s="18">
        <f t="shared" si="7"/>
        <v>15955696</v>
      </c>
      <c r="P45" s="18">
        <f>P38+P44</f>
        <v>15645945</v>
      </c>
      <c r="Q45" s="18">
        <f>Q38+Q44</f>
        <v>18983475</v>
      </c>
    </row>
    <row r="46" spans="1:17" ht="13.5" thickBot="1" x14ac:dyDescent="0.35">
      <c r="A46" s="12" t="s">
        <v>42</v>
      </c>
      <c r="B46" s="18">
        <f t="shared" ref="B46:O46" si="8">B45+B30</f>
        <v>180073</v>
      </c>
      <c r="C46" s="18">
        <f t="shared" si="8"/>
        <v>1325650</v>
      </c>
      <c r="D46" s="18">
        <f t="shared" si="8"/>
        <v>5147255</v>
      </c>
      <c r="E46" s="18">
        <f t="shared" si="8"/>
        <v>6807375</v>
      </c>
      <c r="F46" s="18">
        <f t="shared" si="8"/>
        <v>7015025</v>
      </c>
      <c r="G46" s="18">
        <f t="shared" si="8"/>
        <v>11448275</v>
      </c>
      <c r="H46" s="18">
        <f t="shared" si="8"/>
        <v>13573125</v>
      </c>
      <c r="I46" s="18">
        <f t="shared" si="8"/>
        <v>19862436</v>
      </c>
      <c r="J46" s="18">
        <f t="shared" si="8"/>
        <v>18072947</v>
      </c>
      <c r="K46" s="18">
        <f t="shared" si="8"/>
        <v>18578281.540301498</v>
      </c>
      <c r="L46" s="18">
        <f t="shared" si="8"/>
        <v>23545163</v>
      </c>
      <c r="M46" s="18">
        <f t="shared" si="8"/>
        <v>21919440</v>
      </c>
      <c r="N46" s="18">
        <f t="shared" si="8"/>
        <v>21944139</v>
      </c>
      <c r="O46" s="18">
        <f t="shared" si="8"/>
        <v>21714040</v>
      </c>
      <c r="P46" s="18">
        <f>P45+P30</f>
        <v>19647236</v>
      </c>
      <c r="Q46" s="18">
        <f>Q45+Q30</f>
        <v>21302612</v>
      </c>
    </row>
  </sheetData>
  <hyperlinks>
    <hyperlink ref="A2" location="'Contents '!C12" display="Назад к оглавлению" xr:uid="{8E9B7508-B3F9-4C85-A52B-D942C14FD341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3D4AD-B552-42A6-A500-7B2095DAC786}">
  <sheetPr>
    <tabColor theme="0"/>
  </sheetPr>
  <dimension ref="A1:T76"/>
  <sheetViews>
    <sheetView zoomScaleNormal="100" workbookViewId="0">
      <pane xSplit="1" ySplit="3" topLeftCell="L54" activePane="bottomRight" state="frozen"/>
      <selection pane="topRight" activeCell="B1" sqref="B1"/>
      <selection pane="bottomLeft" activeCell="A4" sqref="A4"/>
      <selection pane="bottomRight" activeCell="A57" sqref="A57"/>
    </sheetView>
  </sheetViews>
  <sheetFormatPr defaultColWidth="8.81640625" defaultRowHeight="12.5" x14ac:dyDescent="0.25"/>
  <cols>
    <col min="1" max="1" width="45.36328125" style="6" customWidth="1"/>
    <col min="2" max="16" width="14.81640625" style="6" customWidth="1"/>
    <col min="17" max="18" width="14.81640625" style="6" hidden="1" customWidth="1"/>
    <col min="19" max="19" width="14.81640625" style="6" customWidth="1"/>
    <col min="20" max="16384" width="8.81640625" style="6"/>
  </cols>
  <sheetData>
    <row r="1" spans="1:19" ht="13" x14ac:dyDescent="0.3">
      <c r="A1" s="7" t="s">
        <v>136</v>
      </c>
    </row>
    <row r="2" spans="1:19" ht="13" x14ac:dyDescent="0.3">
      <c r="A2" s="8" t="s">
        <v>134</v>
      </c>
      <c r="R2" s="19"/>
    </row>
    <row r="3" spans="1:19" ht="13" x14ac:dyDescent="0.3">
      <c r="A3" s="9" t="s">
        <v>135</v>
      </c>
      <c r="B3" s="19" t="s">
        <v>137</v>
      </c>
      <c r="C3" s="19" t="s">
        <v>138</v>
      </c>
      <c r="D3" s="19" t="s">
        <v>150</v>
      </c>
      <c r="E3" s="19" t="s">
        <v>151</v>
      </c>
      <c r="F3" s="19" t="s">
        <v>139</v>
      </c>
      <c r="G3" s="19" t="s">
        <v>140</v>
      </c>
      <c r="H3" s="19" t="s">
        <v>141</v>
      </c>
      <c r="I3" s="19" t="s">
        <v>142</v>
      </c>
      <c r="J3" s="19" t="s">
        <v>143</v>
      </c>
      <c r="K3" s="19" t="s">
        <v>144</v>
      </c>
      <c r="L3" s="19" t="s">
        <v>145</v>
      </c>
      <c r="M3" s="19" t="s">
        <v>146</v>
      </c>
      <c r="N3" s="19" t="s">
        <v>147</v>
      </c>
      <c r="O3" s="19" t="s">
        <v>148</v>
      </c>
      <c r="P3" s="19" t="s">
        <v>149</v>
      </c>
      <c r="Q3" s="19" t="s">
        <v>224</v>
      </c>
      <c r="R3" s="19" t="s">
        <v>227</v>
      </c>
      <c r="S3" s="19" t="s">
        <v>233</v>
      </c>
    </row>
    <row r="4" spans="1:19" x14ac:dyDescent="0.25">
      <c r="A4" s="6" t="s">
        <v>43</v>
      </c>
      <c r="B4" s="5">
        <f t="shared" ref="B4:Q4" si="0">SUM(B5:B7)</f>
        <v>68777</v>
      </c>
      <c r="C4" s="5">
        <f t="shared" si="0"/>
        <v>855477</v>
      </c>
      <c r="D4" s="5">
        <f t="shared" si="0"/>
        <v>1965594</v>
      </c>
      <c r="E4" s="5">
        <f t="shared" si="0"/>
        <v>3702247</v>
      </c>
      <c r="F4" s="5">
        <f t="shared" si="0"/>
        <v>4128345</v>
      </c>
      <c r="G4" s="5">
        <f t="shared" si="0"/>
        <v>3196660</v>
      </c>
      <c r="H4" s="5">
        <f t="shared" si="0"/>
        <v>6294567</v>
      </c>
      <c r="I4" s="5">
        <f t="shared" si="0"/>
        <v>6960851</v>
      </c>
      <c r="J4" s="5">
        <f t="shared" si="0"/>
        <v>4436504</v>
      </c>
      <c r="K4" s="5">
        <f t="shared" si="0"/>
        <v>9479912</v>
      </c>
      <c r="L4" s="5">
        <f t="shared" si="0"/>
        <v>10731215</v>
      </c>
      <c r="M4" s="5">
        <f t="shared" si="0"/>
        <v>6297554</v>
      </c>
      <c r="N4" s="5">
        <f t="shared" si="0"/>
        <v>12504787</v>
      </c>
      <c r="O4" s="5">
        <f t="shared" si="0"/>
        <v>14304301</v>
      </c>
      <c r="P4" s="5">
        <f t="shared" si="0"/>
        <v>5368838</v>
      </c>
      <c r="Q4" s="5">
        <f t="shared" si="0"/>
        <v>10765182</v>
      </c>
      <c r="R4" s="5">
        <f>SUM(R5:R7)</f>
        <v>12458142</v>
      </c>
      <c r="S4" s="5">
        <v>5564227</v>
      </c>
    </row>
    <row r="5" spans="1:19" x14ac:dyDescent="0.25">
      <c r="A5" s="47" t="s">
        <v>188</v>
      </c>
      <c r="B5" s="48">
        <v>60127</v>
      </c>
      <c r="C5" s="48">
        <v>665307</v>
      </c>
      <c r="D5" s="48">
        <v>1845188</v>
      </c>
      <c r="E5" s="48">
        <v>3487383</v>
      </c>
      <c r="F5" s="48">
        <v>3890311</v>
      </c>
      <c r="G5" s="48">
        <v>2589850</v>
      </c>
      <c r="H5" s="48">
        <v>5438811</v>
      </c>
      <c r="I5" s="48">
        <v>6079707</v>
      </c>
      <c r="J5" s="48">
        <v>4236927</v>
      </c>
      <c r="K5" s="48">
        <v>9032230</v>
      </c>
      <c r="L5" s="48">
        <v>10233973</v>
      </c>
      <c r="M5" s="48">
        <v>5973481</v>
      </c>
      <c r="N5" s="48">
        <v>11869817</v>
      </c>
      <c r="O5" s="48">
        <v>13590932</v>
      </c>
      <c r="P5" s="48">
        <v>5088847</v>
      </c>
      <c r="Q5" s="48">
        <v>10138604</v>
      </c>
      <c r="R5" s="48">
        <v>11781364</v>
      </c>
      <c r="S5" s="48">
        <v>5380021</v>
      </c>
    </row>
    <row r="6" spans="1:19" x14ac:dyDescent="0.25">
      <c r="A6" s="47" t="s">
        <v>189</v>
      </c>
      <c r="B6" s="48">
        <v>0</v>
      </c>
      <c r="C6" s="48">
        <v>59643</v>
      </c>
      <c r="D6" s="48">
        <v>120406</v>
      </c>
      <c r="E6" s="48">
        <v>214864</v>
      </c>
      <c r="F6" s="48">
        <v>238034</v>
      </c>
      <c r="G6" s="48">
        <v>141701</v>
      </c>
      <c r="H6" s="48">
        <v>278708</v>
      </c>
      <c r="I6" s="48">
        <v>304096</v>
      </c>
      <c r="J6" s="48">
        <v>199509</v>
      </c>
      <c r="K6" s="48">
        <v>443058</v>
      </c>
      <c r="L6" s="48">
        <v>490869</v>
      </c>
      <c r="M6" s="48">
        <v>322512</v>
      </c>
      <c r="N6" s="48">
        <v>632056</v>
      </c>
      <c r="O6" s="48">
        <v>704977</v>
      </c>
      <c r="P6" s="48">
        <v>273548</v>
      </c>
      <c r="Q6" s="48">
        <v>624183</v>
      </c>
      <c r="R6" s="48">
        <v>671455</v>
      </c>
      <c r="S6" s="48">
        <v>184206</v>
      </c>
    </row>
    <row r="7" spans="1:19" x14ac:dyDescent="0.25">
      <c r="A7" s="47" t="s">
        <v>90</v>
      </c>
      <c r="B7" s="48">
        <v>8650</v>
      </c>
      <c r="C7" s="48">
        <v>130527</v>
      </c>
      <c r="D7" s="48">
        <v>0</v>
      </c>
      <c r="E7" s="48">
        <v>0</v>
      </c>
      <c r="F7" s="48">
        <v>0</v>
      </c>
      <c r="G7" s="48">
        <v>465109</v>
      </c>
      <c r="H7" s="48">
        <v>577048</v>
      </c>
      <c r="I7" s="48">
        <v>577048</v>
      </c>
      <c r="J7" s="48">
        <v>68</v>
      </c>
      <c r="K7" s="48">
        <v>4624</v>
      </c>
      <c r="L7" s="48">
        <v>6373</v>
      </c>
      <c r="M7" s="48">
        <v>1561</v>
      </c>
      <c r="N7" s="48">
        <v>2914</v>
      </c>
      <c r="O7" s="48">
        <v>8392</v>
      </c>
      <c r="P7" s="48">
        <v>6443</v>
      </c>
      <c r="Q7" s="48">
        <v>2395</v>
      </c>
      <c r="R7" s="48">
        <v>5323</v>
      </c>
      <c r="S7" s="48" t="s">
        <v>10</v>
      </c>
    </row>
    <row r="8" spans="1:19" x14ac:dyDescent="0.25">
      <c r="A8" s="6" t="s">
        <v>44</v>
      </c>
      <c r="B8" s="5">
        <f>SUM(B9:B21)</f>
        <v>-38752</v>
      </c>
      <c r="C8" s="5">
        <f t="shared" ref="C8:Q8" si="1">SUM(C9:C21)</f>
        <v>-447459</v>
      </c>
      <c r="D8" s="5">
        <f t="shared" si="1"/>
        <v>-681297</v>
      </c>
      <c r="E8" s="5">
        <f t="shared" si="1"/>
        <v>-1504830</v>
      </c>
      <c r="F8" s="5">
        <f t="shared" si="1"/>
        <v>-1881773</v>
      </c>
      <c r="G8" s="5">
        <f t="shared" si="1"/>
        <v>-2089484</v>
      </c>
      <c r="H8" s="5">
        <f t="shared" si="1"/>
        <v>-3620078</v>
      </c>
      <c r="I8" s="5">
        <f t="shared" si="1"/>
        <v>-4720618</v>
      </c>
      <c r="J8" s="5">
        <f t="shared" si="1"/>
        <v>-2745682</v>
      </c>
      <c r="K8" s="5">
        <f t="shared" si="1"/>
        <v>-5218113</v>
      </c>
      <c r="L8" s="5">
        <f t="shared" si="1"/>
        <v>-6826625</v>
      </c>
      <c r="M8" s="5">
        <f t="shared" si="1"/>
        <v>-3954930</v>
      </c>
      <c r="N8" s="5">
        <f t="shared" si="1"/>
        <v>-7020024</v>
      </c>
      <c r="O8" s="5">
        <f t="shared" si="1"/>
        <v>-9160858</v>
      </c>
      <c r="P8" s="5">
        <f t="shared" si="1"/>
        <v>-4708087</v>
      </c>
      <c r="Q8" s="5">
        <f t="shared" si="1"/>
        <v>-8275916</v>
      </c>
      <c r="R8" s="5">
        <f>SUM(R9:R21)</f>
        <v>-10163809.761290438</v>
      </c>
      <c r="S8" s="5">
        <f>SUM(S9:S21)</f>
        <v>-4356366</v>
      </c>
    </row>
    <row r="9" spans="1:19" x14ac:dyDescent="0.25">
      <c r="A9" s="47" t="s">
        <v>190</v>
      </c>
      <c r="B9" s="48">
        <v>-2282</v>
      </c>
      <c r="C9" s="48">
        <v>-81349</v>
      </c>
      <c r="D9" s="48">
        <v>-281734</v>
      </c>
      <c r="E9" s="48">
        <v>-546300</v>
      </c>
      <c r="F9" s="48">
        <v>-652901</v>
      </c>
      <c r="G9" s="48">
        <v>-444240</v>
      </c>
      <c r="H9" s="48">
        <v>-934161</v>
      </c>
      <c r="I9" s="48">
        <v>-1081272</v>
      </c>
      <c r="J9" s="48">
        <v>-744860</v>
      </c>
      <c r="K9" s="48">
        <v>-1432119</v>
      </c>
      <c r="L9" s="48">
        <v>-1710301</v>
      </c>
      <c r="M9" s="48">
        <v>-1186800</v>
      </c>
      <c r="N9" s="48">
        <v>-2285624</v>
      </c>
      <c r="O9" s="48">
        <v>-2521985</v>
      </c>
      <c r="P9" s="48">
        <v>-1300439</v>
      </c>
      <c r="Q9" s="48">
        <v>-2404575</v>
      </c>
      <c r="R9" s="51">
        <v>-2809142</v>
      </c>
      <c r="S9" s="48">
        <v>-1325179</v>
      </c>
    </row>
    <row r="10" spans="1:19" ht="13.75" customHeight="1" x14ac:dyDescent="0.25">
      <c r="A10" s="47" t="s">
        <v>191</v>
      </c>
      <c r="B10" s="48">
        <v>-11079</v>
      </c>
      <c r="C10" s="48">
        <v>-30641</v>
      </c>
      <c r="D10" s="48">
        <v>-56662</v>
      </c>
      <c r="E10" s="48">
        <v>-145844</v>
      </c>
      <c r="F10" s="48">
        <v>-202300</v>
      </c>
      <c r="G10" s="48">
        <v>-170380</v>
      </c>
      <c r="H10" s="48">
        <v>-340686</v>
      </c>
      <c r="I10" s="48">
        <v>-857754</v>
      </c>
      <c r="J10" s="48">
        <v>-322724</v>
      </c>
      <c r="K10" s="48">
        <v>-520439</v>
      </c>
      <c r="L10" s="48">
        <v>-875988</v>
      </c>
      <c r="M10" s="48">
        <v>-846988</v>
      </c>
      <c r="N10" s="48">
        <v>-1230634</v>
      </c>
      <c r="O10" s="48">
        <v>-1934143</v>
      </c>
      <c r="P10" s="48">
        <v>-907599</v>
      </c>
      <c r="Q10" s="48">
        <v>-1540415</v>
      </c>
      <c r="R10" s="51">
        <v>-2020192.720868421</v>
      </c>
      <c r="S10" s="48">
        <v>-654618</v>
      </c>
    </row>
    <row r="11" spans="1:19" x14ac:dyDescent="0.25">
      <c r="A11" s="47" t="s">
        <v>192</v>
      </c>
      <c r="B11" s="48">
        <v>-10128</v>
      </c>
      <c r="C11" s="48">
        <v>-105969</v>
      </c>
      <c r="D11" s="48">
        <v>-71483</v>
      </c>
      <c r="E11" s="48">
        <v>-231378</v>
      </c>
      <c r="F11" s="48">
        <v>-277034</v>
      </c>
      <c r="G11" s="48">
        <v>-378801</v>
      </c>
      <c r="H11" s="48">
        <v>-618615</v>
      </c>
      <c r="I11" s="48">
        <v>-788560</v>
      </c>
      <c r="J11" s="48">
        <v>-740321</v>
      </c>
      <c r="K11" s="48">
        <v>-1410787</v>
      </c>
      <c r="L11" s="48">
        <v>-1811478</v>
      </c>
      <c r="M11" s="48">
        <v>-558769</v>
      </c>
      <c r="N11" s="48">
        <v>-982568</v>
      </c>
      <c r="O11" s="48">
        <v>-1370407</v>
      </c>
      <c r="P11" s="48">
        <v>-1040839</v>
      </c>
      <c r="Q11" s="48">
        <v>-1557724</v>
      </c>
      <c r="R11" s="51">
        <v>-1897025.7838498715</v>
      </c>
      <c r="S11" s="48">
        <v>-985082</v>
      </c>
    </row>
    <row r="12" spans="1:19" x14ac:dyDescent="0.25">
      <c r="A12" s="47" t="s">
        <v>193</v>
      </c>
      <c r="B12" s="48">
        <v>-2454</v>
      </c>
      <c r="C12" s="48">
        <v>-47124</v>
      </c>
      <c r="D12" s="48">
        <v>-151352</v>
      </c>
      <c r="E12" s="48">
        <v>-362270</v>
      </c>
      <c r="F12" s="48">
        <v>-454295</v>
      </c>
      <c r="G12" s="48">
        <v>-408668</v>
      </c>
      <c r="H12" s="48">
        <v>-786147</v>
      </c>
      <c r="I12" s="48">
        <v>-931178</v>
      </c>
      <c r="J12" s="48">
        <v>-606024</v>
      </c>
      <c r="K12" s="48">
        <v>-1229707</v>
      </c>
      <c r="L12" s="48">
        <v>-1520888</v>
      </c>
      <c r="M12" s="48">
        <v>-835243</v>
      </c>
      <c r="N12" s="48">
        <v>-1637306</v>
      </c>
      <c r="O12" s="48">
        <v>-2143634</v>
      </c>
      <c r="P12" s="48">
        <v>-1022336</v>
      </c>
      <c r="Q12" s="48">
        <v>-1890192</v>
      </c>
      <c r="R12" s="51">
        <v>-2490166</v>
      </c>
      <c r="S12" s="48">
        <v>-1010408</v>
      </c>
    </row>
    <row r="13" spans="1:19" x14ac:dyDescent="0.25">
      <c r="A13" s="47" t="s">
        <v>194</v>
      </c>
      <c r="B13" s="48">
        <v>0</v>
      </c>
      <c r="C13" s="48">
        <v>0</v>
      </c>
      <c r="D13" s="48">
        <v>0</v>
      </c>
      <c r="E13" s="48">
        <v>0</v>
      </c>
      <c r="F13" s="48">
        <v>0</v>
      </c>
      <c r="G13" s="48">
        <v>0</v>
      </c>
      <c r="H13" s="48">
        <v>0</v>
      </c>
      <c r="I13" s="48">
        <v>-53264</v>
      </c>
      <c r="J13" s="48">
        <v>-41590</v>
      </c>
      <c r="K13" s="48">
        <v>0</v>
      </c>
      <c r="L13" s="48">
        <v>-147879</v>
      </c>
      <c r="M13" s="48">
        <v>-131243</v>
      </c>
      <c r="N13" s="48">
        <v>-238403</v>
      </c>
      <c r="O13" s="48">
        <v>-328163</v>
      </c>
      <c r="P13" s="48">
        <v>-131013</v>
      </c>
      <c r="Q13" s="48">
        <v>-186960</v>
      </c>
      <c r="R13" s="51">
        <v>-275299.04171255062</v>
      </c>
      <c r="S13" s="48">
        <v>-139130</v>
      </c>
    </row>
    <row r="14" spans="1:19" x14ac:dyDescent="0.25">
      <c r="A14" s="47" t="s">
        <v>195</v>
      </c>
      <c r="B14" s="48">
        <v>0</v>
      </c>
      <c r="C14" s="48">
        <v>0</v>
      </c>
      <c r="D14" s="48">
        <v>0</v>
      </c>
      <c r="E14" s="48">
        <v>0</v>
      </c>
      <c r="F14" s="48">
        <v>0</v>
      </c>
      <c r="G14" s="48">
        <v>0</v>
      </c>
      <c r="H14" s="48">
        <v>-74847</v>
      </c>
      <c r="I14" s="48">
        <v>-117854</v>
      </c>
      <c r="J14" s="48">
        <v>-115052</v>
      </c>
      <c r="K14" s="48">
        <v>-219837</v>
      </c>
      <c r="L14" s="48">
        <v>-307575</v>
      </c>
      <c r="M14" s="48">
        <v>-142830</v>
      </c>
      <c r="N14" s="48">
        <v>-246425</v>
      </c>
      <c r="O14" s="48">
        <v>-308244</v>
      </c>
      <c r="P14" s="48">
        <v>-120096</v>
      </c>
      <c r="Q14" s="48">
        <v>-220352</v>
      </c>
      <c r="R14" s="51">
        <v>-277446.83950364369</v>
      </c>
      <c r="S14" s="48">
        <v>-92505</v>
      </c>
    </row>
    <row r="15" spans="1:19" x14ac:dyDescent="0.25">
      <c r="A15" s="47" t="s">
        <v>196</v>
      </c>
      <c r="B15" s="48">
        <v>0</v>
      </c>
      <c r="C15" s="48">
        <v>-12469</v>
      </c>
      <c r="D15" s="48">
        <v>-16526</v>
      </c>
      <c r="E15" s="48">
        <v>-34762</v>
      </c>
      <c r="F15" s="48">
        <v>-41376</v>
      </c>
      <c r="G15" s="48">
        <v>-18050</v>
      </c>
      <c r="H15" s="48">
        <v>-38176</v>
      </c>
      <c r="I15" s="48">
        <v>-53113</v>
      </c>
      <c r="J15" s="48">
        <v>-34244</v>
      </c>
      <c r="K15" s="48">
        <v>-78325</v>
      </c>
      <c r="L15" s="48">
        <v>-104353</v>
      </c>
      <c r="M15" s="48">
        <v>-40573</v>
      </c>
      <c r="N15" s="48">
        <v>-77585</v>
      </c>
      <c r="O15" s="48">
        <v>-101607</v>
      </c>
      <c r="P15" s="48">
        <v>-52436</v>
      </c>
      <c r="Q15" s="48">
        <v>-84484</v>
      </c>
      <c r="R15" s="51">
        <v>-96621</v>
      </c>
      <c r="S15" s="48">
        <v>-35588</v>
      </c>
    </row>
    <row r="16" spans="1:19" x14ac:dyDescent="0.25">
      <c r="A16" s="47" t="s">
        <v>197</v>
      </c>
      <c r="B16" s="48">
        <v>0</v>
      </c>
      <c r="C16" s="48">
        <v>0</v>
      </c>
      <c r="D16" s="48">
        <v>0</v>
      </c>
      <c r="E16" s="48">
        <v>0</v>
      </c>
      <c r="F16" s="48">
        <v>0</v>
      </c>
      <c r="G16" s="48">
        <v>0</v>
      </c>
      <c r="H16" s="48">
        <v>-18318</v>
      </c>
      <c r="I16" s="48">
        <v>-26267</v>
      </c>
      <c r="J16" s="48">
        <v>-20573</v>
      </c>
      <c r="K16" s="48">
        <v>-33868</v>
      </c>
      <c r="L16" s="48">
        <v>-51724</v>
      </c>
      <c r="M16" s="48">
        <v>-33910</v>
      </c>
      <c r="N16" s="48">
        <v>-49142</v>
      </c>
      <c r="O16" s="48">
        <v>-64476</v>
      </c>
      <c r="P16" s="48">
        <v>-27106</v>
      </c>
      <c r="Q16" s="48">
        <v>-31871</v>
      </c>
      <c r="R16" s="51">
        <v>-36888</v>
      </c>
      <c r="S16" s="48">
        <v>-13249</v>
      </c>
    </row>
    <row r="17" spans="1:19" x14ac:dyDescent="0.25">
      <c r="A17" s="47" t="s">
        <v>198</v>
      </c>
      <c r="B17" s="48">
        <v>0</v>
      </c>
      <c r="C17" s="48">
        <v>-27053</v>
      </c>
      <c r="D17" s="48">
        <v>-30762</v>
      </c>
      <c r="E17" s="48">
        <v>-43419</v>
      </c>
      <c r="F17" s="48">
        <v>-56264</v>
      </c>
      <c r="G17" s="48">
        <v>-35498</v>
      </c>
      <c r="H17" s="48">
        <v>-55487</v>
      </c>
      <c r="I17" s="48">
        <v>-63285</v>
      </c>
      <c r="J17" s="48">
        <v>-24171</v>
      </c>
      <c r="K17" s="48">
        <v>-43728</v>
      </c>
      <c r="L17" s="48">
        <v>-86991</v>
      </c>
      <c r="M17" s="48">
        <v>-27844</v>
      </c>
      <c r="N17" s="48">
        <v>-43298</v>
      </c>
      <c r="O17" s="48">
        <v>-57994</v>
      </c>
      <c r="P17" s="48">
        <v>-25179</v>
      </c>
      <c r="Q17" s="48">
        <v>-38876</v>
      </c>
      <c r="R17" s="51">
        <v>-49318</v>
      </c>
      <c r="S17" s="48">
        <v>-17697</v>
      </c>
    </row>
    <row r="18" spans="1:19" x14ac:dyDescent="0.25">
      <c r="A18" s="47" t="s">
        <v>199</v>
      </c>
      <c r="B18" s="48">
        <v>0</v>
      </c>
      <c r="C18" s="48">
        <v>0</v>
      </c>
      <c r="D18" s="48">
        <v>0</v>
      </c>
      <c r="E18" s="48">
        <v>0</v>
      </c>
      <c r="F18" s="48">
        <v>0</v>
      </c>
      <c r="G18" s="48">
        <v>0</v>
      </c>
      <c r="H18" s="48">
        <v>0</v>
      </c>
      <c r="I18" s="48">
        <v>0</v>
      </c>
      <c r="J18" s="48">
        <v>0</v>
      </c>
      <c r="K18" s="48">
        <v>0</v>
      </c>
      <c r="L18" s="48">
        <v>-51813</v>
      </c>
      <c r="M18" s="48">
        <v>-18497</v>
      </c>
      <c r="N18" s="48">
        <v>0</v>
      </c>
      <c r="O18" s="48">
        <v>-68651</v>
      </c>
      <c r="P18" s="48">
        <v>-12004</v>
      </c>
      <c r="Q18" s="48">
        <v>0</v>
      </c>
      <c r="R18" s="51">
        <v>0</v>
      </c>
      <c r="S18" s="48">
        <v>-10723</v>
      </c>
    </row>
    <row r="19" spans="1:19" x14ac:dyDescent="0.25">
      <c r="A19" s="47" t="s">
        <v>200</v>
      </c>
      <c r="B19" s="48">
        <v>0</v>
      </c>
      <c r="C19" s="48">
        <v>0</v>
      </c>
      <c r="D19" s="48">
        <v>0</v>
      </c>
      <c r="E19" s="48">
        <v>0</v>
      </c>
      <c r="F19" s="48">
        <v>0</v>
      </c>
      <c r="G19" s="48">
        <v>0</v>
      </c>
      <c r="H19" s="48">
        <v>0</v>
      </c>
      <c r="I19" s="48">
        <v>0</v>
      </c>
      <c r="J19" s="48">
        <v>0</v>
      </c>
      <c r="K19" s="48">
        <v>0</v>
      </c>
      <c r="L19" s="48">
        <v>-36641</v>
      </c>
      <c r="M19" s="48">
        <v>-17340</v>
      </c>
      <c r="N19" s="48">
        <v>0</v>
      </c>
      <c r="O19" s="48">
        <v>-30398</v>
      </c>
      <c r="P19" s="48">
        <v>-9370</v>
      </c>
      <c r="Q19" s="48">
        <v>0</v>
      </c>
      <c r="R19" s="51">
        <v>0</v>
      </c>
      <c r="S19" s="48">
        <v>-5837</v>
      </c>
    </row>
    <row r="20" spans="1:19" x14ac:dyDescent="0.25">
      <c r="A20" s="47" t="s">
        <v>99</v>
      </c>
      <c r="B20" s="48">
        <v>-7762</v>
      </c>
      <c r="C20" s="48">
        <v>-96016</v>
      </c>
      <c r="D20" s="48">
        <v>0</v>
      </c>
      <c r="E20" s="48">
        <v>0</v>
      </c>
      <c r="F20" s="48">
        <v>0</v>
      </c>
      <c r="G20" s="48">
        <v>-495064</v>
      </c>
      <c r="H20" s="48">
        <v>-626932</v>
      </c>
      <c r="I20" s="48">
        <v>-627078</v>
      </c>
      <c r="J20" s="48">
        <v>-26</v>
      </c>
      <c r="K20" s="48">
        <v>-1418</v>
      </c>
      <c r="L20" s="48">
        <v>-3806</v>
      </c>
      <c r="M20" s="48">
        <v>-890</v>
      </c>
      <c r="N20" s="48">
        <v>-5693</v>
      </c>
      <c r="O20" s="48">
        <v>-8728</v>
      </c>
      <c r="P20" s="48">
        <v>-3844</v>
      </c>
      <c r="Q20" s="48">
        <v>-2475</v>
      </c>
      <c r="R20" s="51">
        <v>-5920.3753559514298</v>
      </c>
      <c r="S20" s="48" t="s">
        <v>10</v>
      </c>
    </row>
    <row r="21" spans="1:19" x14ac:dyDescent="0.25">
      <c r="A21" s="47" t="s">
        <v>96</v>
      </c>
      <c r="B21" s="48">
        <v>-5047</v>
      </c>
      <c r="C21" s="48">
        <v>-46838</v>
      </c>
      <c r="D21" s="48">
        <v>-72778</v>
      </c>
      <c r="E21" s="48">
        <v>-140857</v>
      </c>
      <c r="F21" s="48">
        <v>-197603</v>
      </c>
      <c r="G21" s="48">
        <v>-138783</v>
      </c>
      <c r="H21" s="48">
        <v>-126709</v>
      </c>
      <c r="I21" s="48">
        <v>-120993</v>
      </c>
      <c r="J21" s="48">
        <v>-96097</v>
      </c>
      <c r="K21" s="48">
        <v>-247885</v>
      </c>
      <c r="L21" s="48">
        <v>-117188</v>
      </c>
      <c r="M21" s="48">
        <v>-114003</v>
      </c>
      <c r="N21" s="48">
        <v>-223346</v>
      </c>
      <c r="O21" s="48">
        <v>-222428</v>
      </c>
      <c r="P21" s="48">
        <v>-55826</v>
      </c>
      <c r="Q21" s="48">
        <v>-317992</v>
      </c>
      <c r="R21" s="51">
        <v>-205790</v>
      </c>
      <c r="S21" s="48">
        <v>-66350</v>
      </c>
    </row>
    <row r="22" spans="1:19" s="7" customFormat="1" ht="13" x14ac:dyDescent="0.3">
      <c r="A22" s="14" t="s">
        <v>45</v>
      </c>
      <c r="B22" s="15">
        <f t="shared" ref="B22:Q22" si="2">B4+B8</f>
        <v>30025</v>
      </c>
      <c r="C22" s="15">
        <f t="shared" si="2"/>
        <v>408018</v>
      </c>
      <c r="D22" s="15">
        <f t="shared" si="2"/>
        <v>1284297</v>
      </c>
      <c r="E22" s="15">
        <f t="shared" si="2"/>
        <v>2197417</v>
      </c>
      <c r="F22" s="15">
        <f t="shared" si="2"/>
        <v>2246572</v>
      </c>
      <c r="G22" s="15">
        <f t="shared" si="2"/>
        <v>1107176</v>
      </c>
      <c r="H22" s="15">
        <f t="shared" si="2"/>
        <v>2674489</v>
      </c>
      <c r="I22" s="15">
        <f t="shared" si="2"/>
        <v>2240233</v>
      </c>
      <c r="J22" s="15">
        <f t="shared" si="2"/>
        <v>1690822</v>
      </c>
      <c r="K22" s="15">
        <f t="shared" si="2"/>
        <v>4261799</v>
      </c>
      <c r="L22" s="15">
        <f t="shared" si="2"/>
        <v>3904590</v>
      </c>
      <c r="M22" s="15">
        <f t="shared" si="2"/>
        <v>2342624</v>
      </c>
      <c r="N22" s="15">
        <f t="shared" si="2"/>
        <v>5484763</v>
      </c>
      <c r="O22" s="15">
        <f t="shared" si="2"/>
        <v>5143443</v>
      </c>
      <c r="P22" s="15">
        <f t="shared" si="2"/>
        <v>660751</v>
      </c>
      <c r="Q22" s="15">
        <f t="shared" si="2"/>
        <v>2489266</v>
      </c>
      <c r="R22" s="15">
        <f>R4+R8</f>
        <v>2294332.2387095615</v>
      </c>
      <c r="S22" s="15">
        <f>S4+S8</f>
        <v>1207861</v>
      </c>
    </row>
    <row r="24" spans="1:19" x14ac:dyDescent="0.25">
      <c r="A24" s="6" t="s">
        <v>46</v>
      </c>
      <c r="B24" s="5">
        <f t="shared" ref="B24:M24" si="3">SUM(B25:B35)</f>
        <v>-3970</v>
      </c>
      <c r="C24" s="5">
        <f t="shared" si="3"/>
        <v>-61982</v>
      </c>
      <c r="D24" s="5">
        <f t="shared" si="3"/>
        <v>-100534</v>
      </c>
      <c r="E24" s="5">
        <f t="shared" si="3"/>
        <v>-223458</v>
      </c>
      <c r="F24" s="5">
        <f t="shared" si="3"/>
        <v>-286699</v>
      </c>
      <c r="G24" s="5">
        <f t="shared" si="3"/>
        <v>-205306</v>
      </c>
      <c r="H24" s="5">
        <f t="shared" si="3"/>
        <v>-409510</v>
      </c>
      <c r="I24" s="5">
        <f t="shared" si="3"/>
        <v>-860351</v>
      </c>
      <c r="J24" s="5">
        <f t="shared" si="3"/>
        <v>-389611</v>
      </c>
      <c r="K24" s="5">
        <f t="shared" si="3"/>
        <v>-866339</v>
      </c>
      <c r="L24" s="5">
        <f t="shared" si="3"/>
        <v>-1211955</v>
      </c>
      <c r="M24" s="5">
        <f t="shared" si="3"/>
        <v>-769716</v>
      </c>
      <c r="N24" s="5">
        <f>SUM(N25:N35)</f>
        <v>-1277723</v>
      </c>
      <c r="O24" s="5">
        <f t="shared" ref="O24:P24" si="4">SUM(O25:O35)</f>
        <v>-1828255</v>
      </c>
      <c r="P24" s="5">
        <f t="shared" si="4"/>
        <v>-941014</v>
      </c>
      <c r="Q24" s="5">
        <f>SUM(Q25:Q35)</f>
        <v>-1192329</v>
      </c>
      <c r="R24" s="5">
        <f>SUM(R25:R35)</f>
        <v>-1773790.457559271</v>
      </c>
      <c r="S24" s="5">
        <f>SUM(S25:S35)</f>
        <v>-1124101</v>
      </c>
    </row>
    <row r="25" spans="1:19" x14ac:dyDescent="0.25">
      <c r="A25" s="47" t="s">
        <v>191</v>
      </c>
      <c r="B25" s="48">
        <v>0</v>
      </c>
      <c r="C25" s="48">
        <v>-16090</v>
      </c>
      <c r="D25" s="48">
        <v>-18638</v>
      </c>
      <c r="E25" s="48">
        <v>-45742</v>
      </c>
      <c r="F25" s="48">
        <v>-65624</v>
      </c>
      <c r="G25" s="48">
        <v>-56315</v>
      </c>
      <c r="H25" s="48">
        <v>-118599</v>
      </c>
      <c r="I25" s="48">
        <v>-329624</v>
      </c>
      <c r="J25" s="48">
        <v>-110661</v>
      </c>
      <c r="K25" s="48">
        <v>-190889</v>
      </c>
      <c r="L25" s="48">
        <v>-338449</v>
      </c>
      <c r="M25" s="48">
        <v>-268805</v>
      </c>
      <c r="N25" s="48">
        <v>-414102</v>
      </c>
      <c r="O25" s="48">
        <v>-709182</v>
      </c>
      <c r="P25" s="48">
        <v>-443549</v>
      </c>
      <c r="Q25" s="48">
        <v>-415460</v>
      </c>
      <c r="R25" s="51">
        <v>-678936.06201416999</v>
      </c>
      <c r="S25" s="48">
        <v>-495370</v>
      </c>
    </row>
    <row r="26" spans="1:19" x14ac:dyDescent="0.25">
      <c r="A26" s="47" t="s">
        <v>201</v>
      </c>
      <c r="B26" s="48">
        <v>0</v>
      </c>
      <c r="C26" s="48">
        <v>-19329</v>
      </c>
      <c r="D26" s="48">
        <v>-49077</v>
      </c>
      <c r="E26" s="48">
        <v>-99089</v>
      </c>
      <c r="F26" s="48">
        <v>-114024</v>
      </c>
      <c r="G26" s="48">
        <v>-74645</v>
      </c>
      <c r="H26" s="48">
        <v>-160355</v>
      </c>
      <c r="I26" s="48">
        <v>-193232</v>
      </c>
      <c r="J26" s="48">
        <v>-150568</v>
      </c>
      <c r="K26" s="48">
        <v>-321015</v>
      </c>
      <c r="L26" s="48">
        <v>-364750</v>
      </c>
      <c r="M26" s="48">
        <v>-163471</v>
      </c>
      <c r="N26" s="48">
        <v>-297825</v>
      </c>
      <c r="O26" s="48">
        <v>-331518</v>
      </c>
      <c r="P26" s="48">
        <v>-104689</v>
      </c>
      <c r="Q26" s="48">
        <v>-176726</v>
      </c>
      <c r="R26" s="51">
        <v>-228991.38861668017</v>
      </c>
      <c r="S26" s="48">
        <v>-116768</v>
      </c>
    </row>
    <row r="27" spans="1:19" x14ac:dyDescent="0.25">
      <c r="A27" s="47" t="s">
        <v>202</v>
      </c>
      <c r="B27" s="48">
        <v>-1314</v>
      </c>
      <c r="C27" s="48">
        <v>-5619</v>
      </c>
      <c r="D27" s="48">
        <v>-9919</v>
      </c>
      <c r="E27" s="48">
        <v>-12451</v>
      </c>
      <c r="F27" s="48">
        <v>-22713</v>
      </c>
      <c r="G27" s="48">
        <v>-20223</v>
      </c>
      <c r="H27" s="48">
        <v>-28535</v>
      </c>
      <c r="I27" s="48">
        <v>-193403</v>
      </c>
      <c r="J27" s="48">
        <v>-24677</v>
      </c>
      <c r="K27" s="48">
        <v>-78225</v>
      </c>
      <c r="L27" s="48">
        <v>-120485</v>
      </c>
      <c r="M27" s="48">
        <v>-93152</v>
      </c>
      <c r="N27" s="48">
        <v>-117913</v>
      </c>
      <c r="O27" s="48">
        <v>-157873</v>
      </c>
      <c r="P27" s="48">
        <v>-50193</v>
      </c>
      <c r="Q27" s="48">
        <v>-95102</v>
      </c>
      <c r="R27" s="51">
        <v>-159370.77912967611</v>
      </c>
      <c r="S27" s="48">
        <v>-143172</v>
      </c>
    </row>
    <row r="28" spans="1:19" x14ac:dyDescent="0.25">
      <c r="A28" s="47" t="s">
        <v>203</v>
      </c>
      <c r="B28" s="48">
        <v>0</v>
      </c>
      <c r="C28" s="48">
        <v>0</v>
      </c>
      <c r="D28" s="48">
        <v>-1393</v>
      </c>
      <c r="E28" s="48">
        <v>-28074</v>
      </c>
      <c r="F28" s="48">
        <v>-30043</v>
      </c>
      <c r="G28" s="48">
        <v>-2235</v>
      </c>
      <c r="H28" s="48">
        <v>-10201</v>
      </c>
      <c r="I28" s="48">
        <v>-16969</v>
      </c>
      <c r="J28" s="48">
        <v>-15654</v>
      </c>
      <c r="K28" s="48">
        <v>-86484</v>
      </c>
      <c r="L28" s="48">
        <v>-109522</v>
      </c>
      <c r="M28" s="48">
        <v>-44935</v>
      </c>
      <c r="N28" s="48">
        <v>-119437</v>
      </c>
      <c r="O28" s="48">
        <v>-135770</v>
      </c>
      <c r="P28" s="48">
        <v>-40935</v>
      </c>
      <c r="Q28" s="48">
        <v>-82760</v>
      </c>
      <c r="R28" s="51">
        <v>-156240.35693927127</v>
      </c>
      <c r="S28" s="48">
        <v>-122691</v>
      </c>
    </row>
    <row r="29" spans="1:19" x14ac:dyDescent="0.25">
      <c r="A29" s="47" t="s">
        <v>204</v>
      </c>
      <c r="B29" s="48">
        <v>0</v>
      </c>
      <c r="C29" s="48">
        <v>0</v>
      </c>
      <c r="D29" s="48">
        <v>0</v>
      </c>
      <c r="E29" s="48">
        <v>0</v>
      </c>
      <c r="F29" s="48">
        <v>0</v>
      </c>
      <c r="G29" s="48">
        <v>0</v>
      </c>
      <c r="H29" s="48">
        <v>0</v>
      </c>
      <c r="I29" s="48">
        <v>0</v>
      </c>
      <c r="J29" s="48">
        <v>-9389</v>
      </c>
      <c r="K29" s="48">
        <v>0</v>
      </c>
      <c r="L29" s="48">
        <v>-15372</v>
      </c>
      <c r="M29" s="48">
        <v>-42253</v>
      </c>
      <c r="N29" s="48">
        <v>-69675</v>
      </c>
      <c r="O29" s="48">
        <v>-166017</v>
      </c>
      <c r="P29" s="48">
        <v>-77442</v>
      </c>
      <c r="Q29" s="48">
        <v>-108400</v>
      </c>
      <c r="R29" s="51">
        <v>-85096</v>
      </c>
      <c r="S29" s="48">
        <v>-37709</v>
      </c>
    </row>
    <row r="30" spans="1:19" x14ac:dyDescent="0.25">
      <c r="A30" s="47" t="s">
        <v>190</v>
      </c>
      <c r="B30" s="48">
        <v>0</v>
      </c>
      <c r="C30" s="48">
        <v>-953</v>
      </c>
      <c r="D30" s="48">
        <v>-5618</v>
      </c>
      <c r="E30" s="48">
        <v>-14283</v>
      </c>
      <c r="F30" s="48">
        <v>-14377</v>
      </c>
      <c r="G30" s="48">
        <v>-17233</v>
      </c>
      <c r="H30" s="48">
        <v>-26020</v>
      </c>
      <c r="I30" s="48">
        <v>-35163</v>
      </c>
      <c r="J30" s="48">
        <v>-11686</v>
      </c>
      <c r="K30" s="48">
        <v>-55332</v>
      </c>
      <c r="L30" s="48">
        <v>-72272</v>
      </c>
      <c r="M30" s="48">
        <v>-39975</v>
      </c>
      <c r="N30" s="48">
        <v>-61646</v>
      </c>
      <c r="O30" s="48">
        <v>-81597</v>
      </c>
      <c r="P30" s="48">
        <v>-43395</v>
      </c>
      <c r="Q30" s="48">
        <v>-101292</v>
      </c>
      <c r="R30" s="51">
        <v>-105617</v>
      </c>
      <c r="S30" s="48">
        <v>-53336</v>
      </c>
    </row>
    <row r="31" spans="1:19" x14ac:dyDescent="0.25">
      <c r="A31" s="47" t="s">
        <v>197</v>
      </c>
      <c r="B31" s="48">
        <v>0</v>
      </c>
      <c r="C31" s="48">
        <v>0</v>
      </c>
      <c r="D31" s="48">
        <v>0</v>
      </c>
      <c r="E31" s="48">
        <v>0</v>
      </c>
      <c r="F31" s="48">
        <v>0</v>
      </c>
      <c r="G31" s="48">
        <v>0</v>
      </c>
      <c r="H31" s="48">
        <v>-8296</v>
      </c>
      <c r="I31" s="48">
        <v>-16253</v>
      </c>
      <c r="J31" s="48">
        <v>-9135</v>
      </c>
      <c r="K31" s="48">
        <v>-11453</v>
      </c>
      <c r="L31" s="48">
        <v>-28767</v>
      </c>
      <c r="M31" s="48">
        <v>-23588</v>
      </c>
      <c r="N31" s="48">
        <v>-30505</v>
      </c>
      <c r="O31" s="48">
        <v>-45526</v>
      </c>
      <c r="P31" s="48">
        <v>-11621</v>
      </c>
      <c r="Q31" s="48">
        <v>-21894</v>
      </c>
      <c r="R31" s="51">
        <v>-33274.997009838058</v>
      </c>
      <c r="S31" s="48">
        <v>-10433</v>
      </c>
    </row>
    <row r="32" spans="1:19" x14ac:dyDescent="0.25">
      <c r="A32" s="47" t="s">
        <v>205</v>
      </c>
      <c r="B32" s="48">
        <v>-1571</v>
      </c>
      <c r="C32" s="48">
        <v>-1955</v>
      </c>
      <c r="D32" s="48">
        <v>0</v>
      </c>
      <c r="E32" s="48">
        <v>0</v>
      </c>
      <c r="F32" s="48">
        <v>-2337</v>
      </c>
      <c r="G32" s="48">
        <v>-2550</v>
      </c>
      <c r="H32" s="48">
        <v>-8003</v>
      </c>
      <c r="I32" s="48">
        <v>-9993</v>
      </c>
      <c r="J32" s="48">
        <v>-8677</v>
      </c>
      <c r="K32" s="48">
        <v>-18546</v>
      </c>
      <c r="L32" s="48">
        <v>-29863</v>
      </c>
      <c r="M32" s="48">
        <v>-16155</v>
      </c>
      <c r="N32" s="48">
        <v>-34446</v>
      </c>
      <c r="O32" s="48">
        <v>-79501</v>
      </c>
      <c r="P32" s="48">
        <v>-22098</v>
      </c>
      <c r="Q32" s="48">
        <v>-29051</v>
      </c>
      <c r="R32" s="51">
        <v>-32144.482484048578</v>
      </c>
      <c r="S32" s="48">
        <v>-10568</v>
      </c>
    </row>
    <row r="33" spans="1:19" x14ac:dyDescent="0.25">
      <c r="A33" s="47" t="s">
        <v>194</v>
      </c>
      <c r="B33" s="48">
        <v>0</v>
      </c>
      <c r="C33" s="48">
        <v>-2221</v>
      </c>
      <c r="D33" s="48">
        <v>-1832</v>
      </c>
      <c r="E33" s="48">
        <v>-2408</v>
      </c>
      <c r="F33" s="48">
        <v>-3206</v>
      </c>
      <c r="G33" s="48">
        <v>-1349</v>
      </c>
      <c r="H33" s="48">
        <v>-2050</v>
      </c>
      <c r="I33" s="48">
        <v>-3136</v>
      </c>
      <c r="J33" s="48">
        <v>-7704</v>
      </c>
      <c r="K33" s="48">
        <v>-10493</v>
      </c>
      <c r="L33" s="48">
        <v>-13879</v>
      </c>
      <c r="M33" s="48">
        <v>-9382</v>
      </c>
      <c r="N33" s="48">
        <v>-14429</v>
      </c>
      <c r="O33" s="48">
        <v>-20667</v>
      </c>
      <c r="P33" s="48">
        <v>-32692</v>
      </c>
      <c r="Q33" s="48">
        <v>-43292</v>
      </c>
      <c r="R33" s="51">
        <v>-103070.0925765587</v>
      </c>
      <c r="S33" s="48">
        <v>-41678</v>
      </c>
    </row>
    <row r="34" spans="1:19" x14ac:dyDescent="0.25">
      <c r="A34" s="47" t="s">
        <v>192</v>
      </c>
      <c r="B34" s="48">
        <v>-466</v>
      </c>
      <c r="C34" s="48">
        <v>-6746</v>
      </c>
      <c r="D34" s="48">
        <v>-9400</v>
      </c>
      <c r="E34" s="48">
        <v>-14147</v>
      </c>
      <c r="F34" s="48">
        <v>-17685</v>
      </c>
      <c r="G34" s="48">
        <v>-11856</v>
      </c>
      <c r="H34" s="48">
        <v>-17802</v>
      </c>
      <c r="I34" s="48">
        <v>-21679</v>
      </c>
      <c r="J34" s="48">
        <v>-499</v>
      </c>
      <c r="K34" s="48">
        <v>-10747</v>
      </c>
      <c r="L34" s="48">
        <v>-15411</v>
      </c>
      <c r="M34" s="48">
        <v>-6523</v>
      </c>
      <c r="N34" s="48">
        <v>-10522</v>
      </c>
      <c r="O34" s="48">
        <v>-16703</v>
      </c>
      <c r="P34" s="48">
        <v>-3455</v>
      </c>
      <c r="Q34" s="48">
        <v>-6388</v>
      </c>
      <c r="R34" s="51">
        <v>-8065.2987890283393</v>
      </c>
      <c r="S34" s="48">
        <v>-3128</v>
      </c>
    </row>
    <row r="35" spans="1:19" x14ac:dyDescent="0.25">
      <c r="A35" s="47" t="s">
        <v>96</v>
      </c>
      <c r="B35" s="48">
        <v>-619</v>
      </c>
      <c r="C35" s="48">
        <v>-9069</v>
      </c>
      <c r="D35" s="48">
        <v>-4657</v>
      </c>
      <c r="E35" s="48">
        <v>-7264</v>
      </c>
      <c r="F35" s="48">
        <v>-16690</v>
      </c>
      <c r="G35" s="48">
        <v>-18900</v>
      </c>
      <c r="H35" s="48">
        <v>-29649</v>
      </c>
      <c r="I35" s="48">
        <v>-40899</v>
      </c>
      <c r="J35" s="48">
        <v>-40961</v>
      </c>
      <c r="K35" s="48">
        <v>-83155</v>
      </c>
      <c r="L35" s="48">
        <v>-103185</v>
      </c>
      <c r="M35" s="48">
        <v>-61477</v>
      </c>
      <c r="N35" s="48">
        <v>-107223</v>
      </c>
      <c r="O35" s="48">
        <v>-83901</v>
      </c>
      <c r="P35" s="48">
        <v>-110945</v>
      </c>
      <c r="Q35" s="48">
        <v>-111964</v>
      </c>
      <c r="R35" s="51">
        <v>-182984</v>
      </c>
      <c r="S35" s="48">
        <v>-89248</v>
      </c>
    </row>
    <row r="36" spans="1:19" x14ac:dyDescent="0.25">
      <c r="A36" s="6" t="s">
        <v>47</v>
      </c>
      <c r="B36" s="4">
        <f t="shared" ref="B36:P36" si="5">SUM(B37:B41)</f>
        <v>22</v>
      </c>
      <c r="C36" s="4">
        <f t="shared" si="5"/>
        <v>1658</v>
      </c>
      <c r="D36" s="4">
        <f t="shared" si="5"/>
        <v>2357</v>
      </c>
      <c r="E36" s="4">
        <f t="shared" si="5"/>
        <v>2938</v>
      </c>
      <c r="F36" s="4">
        <f t="shared" si="5"/>
        <v>49512</v>
      </c>
      <c r="G36" s="4">
        <f t="shared" si="5"/>
        <v>12107</v>
      </c>
      <c r="H36" s="4">
        <f t="shared" si="5"/>
        <v>32526</v>
      </c>
      <c r="I36" s="4">
        <f t="shared" si="5"/>
        <v>58803</v>
      </c>
      <c r="J36" s="4">
        <f t="shared" si="5"/>
        <v>29708</v>
      </c>
      <c r="K36" s="4">
        <f t="shared" si="5"/>
        <v>71452</v>
      </c>
      <c r="L36" s="4">
        <f t="shared" si="5"/>
        <v>44010</v>
      </c>
      <c r="M36" s="4">
        <f t="shared" si="5"/>
        <v>9801</v>
      </c>
      <c r="N36" s="55">
        <v>13856</v>
      </c>
      <c r="O36" s="4">
        <f t="shared" si="5"/>
        <v>24569</v>
      </c>
      <c r="P36" s="4">
        <f t="shared" si="5"/>
        <v>8995</v>
      </c>
      <c r="Q36" s="4">
        <f>SUM(Q37:Q41)</f>
        <v>22688</v>
      </c>
      <c r="R36" s="4">
        <f>SUM(R37:R41)</f>
        <v>24128.913261983806</v>
      </c>
      <c r="S36" s="4">
        <f t="shared" ref="S36" si="6">SUM(S37:S41)</f>
        <v>17400</v>
      </c>
    </row>
    <row r="37" spans="1:19" x14ac:dyDescent="0.25">
      <c r="A37" s="47" t="s">
        <v>94</v>
      </c>
      <c r="B37" s="48">
        <v>0</v>
      </c>
      <c r="C37" s="48">
        <v>0</v>
      </c>
      <c r="D37" s="48">
        <v>0</v>
      </c>
      <c r="E37" s="48">
        <v>0</v>
      </c>
      <c r="F37" s="48">
        <v>35712</v>
      </c>
      <c r="G37" s="48">
        <v>0</v>
      </c>
      <c r="H37" s="48">
        <v>0</v>
      </c>
      <c r="I37" s="48">
        <v>22764</v>
      </c>
      <c r="J37" s="48">
        <v>5691</v>
      </c>
      <c r="K37" s="48">
        <v>8537</v>
      </c>
      <c r="L37" s="48">
        <v>11382</v>
      </c>
      <c r="M37" s="48">
        <v>5691</v>
      </c>
      <c r="N37" s="48"/>
      <c r="O37" s="48">
        <v>11382</v>
      </c>
      <c r="P37" s="48">
        <v>0</v>
      </c>
      <c r="Q37" s="48">
        <v>0</v>
      </c>
      <c r="R37" s="48">
        <v>0</v>
      </c>
      <c r="S37" s="48" t="s">
        <v>10</v>
      </c>
    </row>
    <row r="38" spans="1:19" x14ac:dyDescent="0.25">
      <c r="A38" s="47" t="s">
        <v>206</v>
      </c>
      <c r="B38" s="48">
        <v>0</v>
      </c>
      <c r="C38" s="48">
        <v>0</v>
      </c>
      <c r="D38" s="48">
        <v>0</v>
      </c>
      <c r="E38" s="48">
        <v>0</v>
      </c>
      <c r="F38" s="48">
        <v>0</v>
      </c>
      <c r="G38" s="48">
        <v>0</v>
      </c>
      <c r="H38" s="48">
        <v>0</v>
      </c>
      <c r="I38" s="48">
        <v>0</v>
      </c>
      <c r="J38" s="48">
        <v>13890</v>
      </c>
      <c r="K38" s="48">
        <v>13890</v>
      </c>
      <c r="L38" s="48">
        <v>15952</v>
      </c>
      <c r="M38" s="48">
        <v>1000</v>
      </c>
      <c r="N38" s="48"/>
      <c r="O38" s="48">
        <v>1000</v>
      </c>
      <c r="P38" s="48">
        <v>0</v>
      </c>
      <c r="Q38" s="48">
        <v>0</v>
      </c>
      <c r="R38" s="48">
        <v>0</v>
      </c>
      <c r="S38" s="48">
        <v>0</v>
      </c>
    </row>
    <row r="39" spans="1:19" x14ac:dyDescent="0.25">
      <c r="A39" s="47" t="s">
        <v>96</v>
      </c>
      <c r="B39" s="48">
        <v>22</v>
      </c>
      <c r="C39" s="48">
        <v>1658</v>
      </c>
      <c r="D39" s="48">
        <v>2357</v>
      </c>
      <c r="E39" s="48">
        <v>2938</v>
      </c>
      <c r="F39" s="48">
        <v>6604</v>
      </c>
      <c r="G39" s="48">
        <v>12107</v>
      </c>
      <c r="H39" s="48">
        <v>13335</v>
      </c>
      <c r="I39" s="48">
        <v>16154</v>
      </c>
      <c r="J39" s="48">
        <v>10127</v>
      </c>
      <c r="K39" s="48">
        <v>49025</v>
      </c>
      <c r="L39" s="48">
        <v>16676</v>
      </c>
      <c r="M39" s="48">
        <v>3110</v>
      </c>
      <c r="N39" s="48"/>
      <c r="O39" s="48">
        <v>12187</v>
      </c>
      <c r="P39" s="48">
        <v>8995</v>
      </c>
      <c r="Q39" s="48">
        <v>22688</v>
      </c>
      <c r="R39" s="48">
        <v>24128.913261983806</v>
      </c>
      <c r="S39" s="48">
        <v>17400</v>
      </c>
    </row>
    <row r="40" spans="1:19" x14ac:dyDescent="0.25">
      <c r="A40" s="47" t="s">
        <v>219</v>
      </c>
      <c r="B40" s="48">
        <v>0</v>
      </c>
      <c r="C40" s="48">
        <v>0</v>
      </c>
      <c r="D40" s="48">
        <v>0</v>
      </c>
      <c r="E40" s="48">
        <v>0</v>
      </c>
      <c r="F40" s="48">
        <v>0</v>
      </c>
      <c r="G40" s="48">
        <v>0</v>
      </c>
      <c r="H40" s="48">
        <v>19191</v>
      </c>
      <c r="I40" s="48">
        <v>19885</v>
      </c>
      <c r="J40" s="48">
        <v>0</v>
      </c>
      <c r="K40" s="48">
        <v>0</v>
      </c>
      <c r="L40" s="48">
        <v>0</v>
      </c>
      <c r="M40" s="48">
        <v>0</v>
      </c>
      <c r="N40" s="48"/>
      <c r="O40" s="48">
        <v>0</v>
      </c>
      <c r="P40" s="48">
        <v>0</v>
      </c>
      <c r="Q40" s="48">
        <v>0</v>
      </c>
      <c r="R40" s="48">
        <v>0</v>
      </c>
      <c r="S40" s="48">
        <v>0</v>
      </c>
    </row>
    <row r="41" spans="1:19" x14ac:dyDescent="0.25">
      <c r="A41" s="47" t="s">
        <v>60</v>
      </c>
      <c r="B41" s="48">
        <v>0</v>
      </c>
      <c r="C41" s="48">
        <v>0</v>
      </c>
      <c r="D41" s="48">
        <v>0</v>
      </c>
      <c r="E41" s="48">
        <v>0</v>
      </c>
      <c r="F41" s="48">
        <v>7196</v>
      </c>
      <c r="G41" s="48">
        <v>0</v>
      </c>
      <c r="H41" s="48">
        <v>0</v>
      </c>
      <c r="I41" s="48">
        <v>0</v>
      </c>
      <c r="J41" s="48">
        <v>0</v>
      </c>
      <c r="K41" s="48">
        <v>0</v>
      </c>
      <c r="L41" s="48">
        <v>0</v>
      </c>
      <c r="M41" s="48">
        <v>0</v>
      </c>
      <c r="N41" s="48"/>
      <c r="O41" s="48">
        <v>0</v>
      </c>
      <c r="P41" s="48">
        <v>0</v>
      </c>
      <c r="Q41" s="48">
        <v>0</v>
      </c>
      <c r="R41" s="48">
        <v>0</v>
      </c>
      <c r="S41" s="48">
        <v>0</v>
      </c>
    </row>
    <row r="42" spans="1:19" x14ac:dyDescent="0.25">
      <c r="A42" s="6" t="s">
        <v>48</v>
      </c>
      <c r="B42" s="5">
        <f t="shared" ref="B42:Q42" si="7">SUM(B43:B46)</f>
        <v>0</v>
      </c>
      <c r="C42" s="5">
        <f t="shared" si="7"/>
        <v>-118494</v>
      </c>
      <c r="D42" s="5">
        <f t="shared" si="7"/>
        <v>-55791</v>
      </c>
      <c r="E42" s="5">
        <f t="shared" si="7"/>
        <v>-59723</v>
      </c>
      <c r="F42" s="5">
        <f t="shared" si="7"/>
        <v>-74936</v>
      </c>
      <c r="G42" s="5">
        <f t="shared" si="7"/>
        <v>-4106</v>
      </c>
      <c r="H42" s="5">
        <f t="shared" si="7"/>
        <v>-10713</v>
      </c>
      <c r="I42" s="5">
        <f t="shared" si="7"/>
        <v>-31543</v>
      </c>
      <c r="J42" s="5">
        <f t="shared" si="7"/>
        <v>-46449</v>
      </c>
      <c r="K42" s="5">
        <f t="shared" si="7"/>
        <v>-43831</v>
      </c>
      <c r="L42" s="5">
        <f t="shared" si="7"/>
        <v>-51467</v>
      </c>
      <c r="M42" s="5">
        <f t="shared" si="7"/>
        <v>-36054</v>
      </c>
      <c r="N42" s="5">
        <f t="shared" si="7"/>
        <v>-55016</v>
      </c>
      <c r="O42" s="5">
        <f t="shared" si="7"/>
        <v>-128120</v>
      </c>
      <c r="P42" s="5">
        <f t="shared" si="7"/>
        <v>-337343</v>
      </c>
      <c r="Q42" s="5">
        <f t="shared" si="7"/>
        <v>-401656</v>
      </c>
      <c r="R42" s="5">
        <f>SUM(R43:R46)</f>
        <v>-288194.5756291498</v>
      </c>
      <c r="S42" s="5">
        <f>SUM(S43:S46)</f>
        <v>-511828</v>
      </c>
    </row>
    <row r="43" spans="1:19" x14ac:dyDescent="0.25">
      <c r="A43" s="47" t="s">
        <v>220</v>
      </c>
      <c r="B43" s="48">
        <v>0</v>
      </c>
      <c r="C43" s="48">
        <v>-6084</v>
      </c>
      <c r="D43" s="48">
        <v>-3904</v>
      </c>
      <c r="E43" s="48">
        <v>-5843</v>
      </c>
      <c r="F43" s="48">
        <v>-21734</v>
      </c>
      <c r="G43" s="48">
        <v>-3815</v>
      </c>
      <c r="H43" s="48">
        <v>-6981</v>
      </c>
      <c r="I43" s="48">
        <v>-11873</v>
      </c>
      <c r="J43" s="48">
        <v>-16252</v>
      </c>
      <c r="K43" s="48">
        <v>-10545</v>
      </c>
      <c r="L43" s="48">
        <v>-13058</v>
      </c>
      <c r="M43" s="48">
        <v>-2185</v>
      </c>
      <c r="N43" s="48">
        <v>-5083</v>
      </c>
      <c r="O43" s="48">
        <v>-37461</v>
      </c>
      <c r="P43" s="48">
        <v>-273697</v>
      </c>
      <c r="Q43" s="48">
        <v>-270123</v>
      </c>
      <c r="R43" s="48">
        <v>-246453.5756291498</v>
      </c>
      <c r="S43" s="48">
        <v>-469977</v>
      </c>
    </row>
    <row r="44" spans="1:19" x14ac:dyDescent="0.25">
      <c r="A44" s="47" t="s">
        <v>96</v>
      </c>
      <c r="B44" s="48">
        <v>0</v>
      </c>
      <c r="C44" s="48">
        <v>-244</v>
      </c>
      <c r="D44" s="48">
        <v>-2342</v>
      </c>
      <c r="E44" s="48">
        <v>-4335</v>
      </c>
      <c r="F44" s="48">
        <v>-3657</v>
      </c>
      <c r="G44" s="48">
        <v>-291</v>
      </c>
      <c r="H44" s="48">
        <v>-3732</v>
      </c>
      <c r="I44" s="48">
        <v>-19670</v>
      </c>
      <c r="J44" s="48">
        <v>-30197</v>
      </c>
      <c r="K44" s="48">
        <v>-33286</v>
      </c>
      <c r="L44" s="48">
        <v>-38409</v>
      </c>
      <c r="M44" s="48">
        <v>-33869</v>
      </c>
      <c r="N44" s="48">
        <v>-49933</v>
      </c>
      <c r="O44" s="48">
        <v>-90659</v>
      </c>
      <c r="P44" s="48">
        <v>-63646</v>
      </c>
      <c r="Q44" s="48">
        <v>-131533</v>
      </c>
      <c r="R44" s="48">
        <v>-41741</v>
      </c>
      <c r="S44" s="48">
        <v>-41851</v>
      </c>
    </row>
    <row r="45" spans="1:19" ht="13.75" customHeight="1" x14ac:dyDescent="0.25">
      <c r="A45" s="47" t="s">
        <v>222</v>
      </c>
      <c r="B45" s="48">
        <v>0</v>
      </c>
      <c r="C45" s="48">
        <v>-100338</v>
      </c>
      <c r="D45" s="48">
        <v>-49545</v>
      </c>
      <c r="E45" s="48">
        <v>-49545</v>
      </c>
      <c r="F45" s="48">
        <v>-49545</v>
      </c>
      <c r="G45" s="48">
        <v>0</v>
      </c>
      <c r="H45" s="48">
        <v>0</v>
      </c>
      <c r="I45" s="48">
        <v>0</v>
      </c>
      <c r="J45" s="48">
        <v>0</v>
      </c>
      <c r="K45" s="48">
        <v>0</v>
      </c>
      <c r="L45" s="48">
        <v>0</v>
      </c>
      <c r="M45" s="48">
        <v>0</v>
      </c>
      <c r="N45" s="48">
        <v>0</v>
      </c>
      <c r="O45" s="48">
        <v>0</v>
      </c>
      <c r="P45" s="48">
        <v>0</v>
      </c>
      <c r="Q45" s="48">
        <v>0</v>
      </c>
      <c r="R45" s="48">
        <v>0</v>
      </c>
      <c r="S45" s="48">
        <v>0</v>
      </c>
    </row>
    <row r="46" spans="1:19" x14ac:dyDescent="0.25">
      <c r="A46" s="47" t="s">
        <v>223</v>
      </c>
      <c r="B46" s="48">
        <v>0</v>
      </c>
      <c r="C46" s="48">
        <v>-11828</v>
      </c>
      <c r="D46" s="48">
        <v>0</v>
      </c>
      <c r="E46" s="48">
        <v>0</v>
      </c>
      <c r="F46" s="48">
        <v>0</v>
      </c>
      <c r="G46" s="48">
        <v>0</v>
      </c>
      <c r="H46" s="48">
        <v>0</v>
      </c>
      <c r="I46" s="48">
        <v>0</v>
      </c>
      <c r="J46" s="48">
        <v>0</v>
      </c>
      <c r="K46" s="48">
        <v>0</v>
      </c>
      <c r="L46" s="48">
        <v>0</v>
      </c>
      <c r="M46" s="48">
        <v>0</v>
      </c>
      <c r="N46" s="48">
        <v>0</v>
      </c>
      <c r="O46" s="48">
        <v>0</v>
      </c>
      <c r="P46" s="48">
        <v>0</v>
      </c>
      <c r="Q46" s="48">
        <v>0</v>
      </c>
      <c r="R46" s="48">
        <v>0</v>
      </c>
      <c r="S46" s="48">
        <v>0</v>
      </c>
    </row>
    <row r="47" spans="1:19" s="60" customFormat="1" ht="13" x14ac:dyDescent="0.3">
      <c r="A47" s="59" t="s">
        <v>238</v>
      </c>
      <c r="B47" s="57">
        <f t="shared" ref="B47:G47" si="8">SUM(B22+B24+B36+B42)</f>
        <v>26077</v>
      </c>
      <c r="C47" s="57">
        <f t="shared" si="8"/>
        <v>229200</v>
      </c>
      <c r="D47" s="57">
        <f t="shared" si="8"/>
        <v>1130329</v>
      </c>
      <c r="E47" s="57">
        <f t="shared" si="8"/>
        <v>1917174</v>
      </c>
      <c r="F47" s="57">
        <f t="shared" si="8"/>
        <v>1934449</v>
      </c>
      <c r="G47" s="57">
        <f t="shared" si="8"/>
        <v>909871</v>
      </c>
      <c r="H47" s="57">
        <f t="shared" ref="H47:Q47" si="9">SUM(H22+H24+H36+H42)</f>
        <v>2286792</v>
      </c>
      <c r="I47" s="57">
        <f t="shared" si="9"/>
        <v>1407142</v>
      </c>
      <c r="J47" s="57">
        <f t="shared" si="9"/>
        <v>1284470</v>
      </c>
      <c r="K47" s="57">
        <f t="shared" si="9"/>
        <v>3423081</v>
      </c>
      <c r="L47" s="57">
        <f t="shared" si="9"/>
        <v>2685178</v>
      </c>
      <c r="M47" s="57">
        <f t="shared" si="9"/>
        <v>1546655</v>
      </c>
      <c r="N47" s="57">
        <f t="shared" si="9"/>
        <v>4165880</v>
      </c>
      <c r="O47" s="57">
        <f t="shared" si="9"/>
        <v>3211637</v>
      </c>
      <c r="P47" s="57">
        <f t="shared" si="9"/>
        <v>-608611</v>
      </c>
      <c r="Q47" s="57">
        <f t="shared" si="9"/>
        <v>917969</v>
      </c>
      <c r="R47" s="57">
        <f>SUM(R22+R24+R36+R42)</f>
        <v>256476.11878312449</v>
      </c>
      <c r="S47" s="57">
        <f>SUM(S22+S24+S36+S42)</f>
        <v>-410668</v>
      </c>
    </row>
    <row r="49" spans="1:20" x14ac:dyDescent="0.25">
      <c r="A49" s="6" t="s">
        <v>49</v>
      </c>
      <c r="B49" s="4">
        <v>0</v>
      </c>
      <c r="C49" s="4">
        <v>8040</v>
      </c>
      <c r="D49" s="4">
        <v>5272</v>
      </c>
      <c r="E49" s="4">
        <v>18162</v>
      </c>
      <c r="F49" s="4">
        <v>30467</v>
      </c>
      <c r="G49" s="4">
        <v>23172</v>
      </c>
      <c r="H49" s="4">
        <v>41843</v>
      </c>
      <c r="I49" s="4">
        <v>89277</v>
      </c>
      <c r="J49" s="4">
        <v>579885</v>
      </c>
      <c r="K49" s="4">
        <v>1016667</v>
      </c>
      <c r="L49" s="4">
        <v>701630</v>
      </c>
      <c r="M49" s="4">
        <v>44622</v>
      </c>
      <c r="N49" s="55">
        <v>143926</v>
      </c>
      <c r="O49" s="4">
        <v>585229</v>
      </c>
      <c r="P49" s="4">
        <v>191835</v>
      </c>
      <c r="Q49" s="55">
        <v>328870</v>
      </c>
      <c r="R49" s="5">
        <f>SUM(R50:R53)</f>
        <v>425139</v>
      </c>
      <c r="S49" s="5">
        <f>SUM(S50:S54)</f>
        <v>98230</v>
      </c>
    </row>
    <row r="50" spans="1:20" x14ac:dyDescent="0.25">
      <c r="A50" s="47" t="s">
        <v>207</v>
      </c>
      <c r="B50" s="48"/>
      <c r="C50" s="48"/>
      <c r="D50" s="48">
        <v>5272</v>
      </c>
      <c r="E50" s="48">
        <v>18162</v>
      </c>
      <c r="F50" s="48">
        <v>30467</v>
      </c>
      <c r="G50" s="48">
        <v>18367</v>
      </c>
      <c r="H50" s="48">
        <v>30294</v>
      </c>
      <c r="I50" s="48">
        <v>56625</v>
      </c>
      <c r="J50" s="48">
        <v>20684</v>
      </c>
      <c r="K50" s="48">
        <v>116953</v>
      </c>
      <c r="L50" s="48">
        <v>196796</v>
      </c>
      <c r="M50" s="48">
        <v>30790</v>
      </c>
      <c r="N50" s="48"/>
      <c r="O50" s="48">
        <v>377853</v>
      </c>
      <c r="P50" s="48">
        <v>183468</v>
      </c>
      <c r="Q50" s="48"/>
      <c r="R50" s="48">
        <v>373478</v>
      </c>
      <c r="S50" s="48">
        <v>88235</v>
      </c>
    </row>
    <row r="51" spans="1:20" x14ac:dyDescent="0.25">
      <c r="A51" s="47" t="s">
        <v>218</v>
      </c>
      <c r="B51" s="48"/>
      <c r="C51" s="48"/>
      <c r="D51" s="48">
        <v>0</v>
      </c>
      <c r="E51" s="48">
        <v>0</v>
      </c>
      <c r="F51" s="48">
        <v>0</v>
      </c>
      <c r="G51" s="48">
        <v>0</v>
      </c>
      <c r="H51" s="48">
        <v>0</v>
      </c>
      <c r="I51" s="48">
        <v>20909</v>
      </c>
      <c r="J51" s="48">
        <v>553546</v>
      </c>
      <c r="K51" s="48">
        <v>892321</v>
      </c>
      <c r="L51" s="48">
        <v>492255</v>
      </c>
      <c r="M51" s="48">
        <v>0</v>
      </c>
      <c r="N51" s="48"/>
      <c r="O51" s="48">
        <v>181722</v>
      </c>
      <c r="P51" s="48">
        <v>0</v>
      </c>
      <c r="Q51" s="48"/>
      <c r="R51" s="48">
        <v>0</v>
      </c>
      <c r="S51" s="48"/>
    </row>
    <row r="52" spans="1:20" x14ac:dyDescent="0.25">
      <c r="A52" s="47" t="s">
        <v>208</v>
      </c>
      <c r="B52" s="48"/>
      <c r="C52" s="48"/>
      <c r="D52" s="48">
        <v>0</v>
      </c>
      <c r="E52" s="48">
        <v>0</v>
      </c>
      <c r="F52" s="48">
        <v>0</v>
      </c>
      <c r="G52" s="48">
        <v>0</v>
      </c>
      <c r="H52" s="48">
        <v>0</v>
      </c>
      <c r="I52" s="48">
        <v>0</v>
      </c>
      <c r="J52" s="48">
        <v>0</v>
      </c>
      <c r="K52" s="48">
        <v>0</v>
      </c>
      <c r="L52" s="48">
        <v>0</v>
      </c>
      <c r="M52" s="48">
        <v>0</v>
      </c>
      <c r="N52" s="48"/>
      <c r="O52" s="48">
        <v>2032</v>
      </c>
      <c r="P52" s="48">
        <v>3678</v>
      </c>
      <c r="Q52" s="48"/>
      <c r="R52" s="48">
        <v>48194</v>
      </c>
      <c r="S52" s="48">
        <v>7575</v>
      </c>
      <c r="T52" s="4"/>
    </row>
    <row r="53" spans="1:20" x14ac:dyDescent="0.25">
      <c r="A53" s="47" t="s">
        <v>209</v>
      </c>
      <c r="B53" s="48"/>
      <c r="C53" s="48"/>
      <c r="D53" s="48">
        <v>0</v>
      </c>
      <c r="E53" s="48">
        <v>0</v>
      </c>
      <c r="F53" s="48">
        <v>0</v>
      </c>
      <c r="G53" s="48">
        <v>4805</v>
      </c>
      <c r="H53" s="48">
        <v>11549</v>
      </c>
      <c r="I53" s="48">
        <v>11743</v>
      </c>
      <c r="J53" s="48">
        <v>5655</v>
      </c>
      <c r="K53" s="48">
        <v>7393</v>
      </c>
      <c r="L53" s="48">
        <v>12579</v>
      </c>
      <c r="M53" s="48">
        <v>13832</v>
      </c>
      <c r="N53" s="48"/>
      <c r="O53" s="48">
        <v>23622</v>
      </c>
      <c r="P53" s="48">
        <v>4689</v>
      </c>
      <c r="Q53" s="48"/>
      <c r="R53" s="48">
        <v>3467</v>
      </c>
      <c r="S53" s="48">
        <v>2071</v>
      </c>
    </row>
    <row r="54" spans="1:20" x14ac:dyDescent="0.25">
      <c r="A54" s="47" t="s">
        <v>96</v>
      </c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>
        <v>349</v>
      </c>
    </row>
    <row r="55" spans="1:20" x14ac:dyDescent="0.25">
      <c r="A55" s="6" t="s">
        <v>50</v>
      </c>
      <c r="B55" s="5">
        <f t="shared" ref="B55:M55" si="10">SUM(B56:B65)</f>
        <v>-646</v>
      </c>
      <c r="C55" s="5">
        <f t="shared" si="10"/>
        <v>-13707</v>
      </c>
      <c r="D55" s="5">
        <f t="shared" si="10"/>
        <v>-78690</v>
      </c>
      <c r="E55" s="5">
        <f t="shared" si="10"/>
        <v>-128918</v>
      </c>
      <c r="F55" s="5">
        <f t="shared" si="10"/>
        <v>-168490</v>
      </c>
      <c r="G55" s="5">
        <f t="shared" si="10"/>
        <v>-548147</v>
      </c>
      <c r="H55" s="5">
        <f>SUM(H56:H65)</f>
        <v>-697112</v>
      </c>
      <c r="I55" s="5">
        <f t="shared" si="10"/>
        <v>-676676</v>
      </c>
      <c r="J55" s="5">
        <f t="shared" si="10"/>
        <v>-487985</v>
      </c>
      <c r="K55" s="5">
        <f t="shared" si="10"/>
        <v>-1027124</v>
      </c>
      <c r="L55" s="5">
        <f t="shared" si="10"/>
        <v>-1304772</v>
      </c>
      <c r="M55" s="5">
        <f t="shared" si="10"/>
        <v>-1162718</v>
      </c>
      <c r="N55" s="56">
        <v>-1239777</v>
      </c>
      <c r="O55" s="56">
        <f>SUM(O56:O65)</f>
        <v>-1881087</v>
      </c>
      <c r="P55" s="5">
        <f>SUM(P56:P65)</f>
        <v>-1366378</v>
      </c>
      <c r="Q55" s="56">
        <v>-2229943</v>
      </c>
      <c r="R55" s="5">
        <f>SUM(R56:R65)</f>
        <v>-3296211</v>
      </c>
      <c r="S55" s="5">
        <f>SUM(S56:S65)</f>
        <v>-1363149</v>
      </c>
    </row>
    <row r="56" spans="1:20" x14ac:dyDescent="0.25">
      <c r="A56" s="47" t="s">
        <v>210</v>
      </c>
      <c r="B56" s="48">
        <v>0</v>
      </c>
      <c r="C56" s="48">
        <v>0</v>
      </c>
      <c r="D56" s="48">
        <v>0</v>
      </c>
      <c r="E56" s="48">
        <v>0</v>
      </c>
      <c r="F56" s="48">
        <v>0</v>
      </c>
      <c r="G56" s="48">
        <v>0</v>
      </c>
      <c r="H56" s="48">
        <v>-128609</v>
      </c>
      <c r="I56" s="48">
        <v>-255835</v>
      </c>
      <c r="J56" s="48">
        <v>-250303</v>
      </c>
      <c r="K56" s="48">
        <v>-459703</v>
      </c>
      <c r="L56" s="48">
        <v>-702382</v>
      </c>
      <c r="M56" s="48">
        <v>-480571</v>
      </c>
      <c r="N56" s="48"/>
      <c r="O56" s="48">
        <v>-1251120</v>
      </c>
      <c r="P56" s="48">
        <v>-974632</v>
      </c>
      <c r="Q56" s="48"/>
      <c r="R56" s="48">
        <v>-2122153</v>
      </c>
      <c r="S56" s="48">
        <v>-1210229</v>
      </c>
    </row>
    <row r="57" spans="1:20" x14ac:dyDescent="0.25">
      <c r="A57" s="47" t="s">
        <v>211</v>
      </c>
      <c r="B57" s="48">
        <v>0</v>
      </c>
      <c r="C57" s="48">
        <v>0</v>
      </c>
      <c r="D57" s="48">
        <v>-778</v>
      </c>
      <c r="E57" s="48">
        <v>-1239</v>
      </c>
      <c r="F57" s="48">
        <v>0</v>
      </c>
      <c r="G57" s="48">
        <v>-174319</v>
      </c>
      <c r="H57" s="48">
        <v>-187024</v>
      </c>
      <c r="I57" s="48">
        <v>0</v>
      </c>
      <c r="J57" s="48">
        <v>0</v>
      </c>
      <c r="K57" s="48">
        <v>0</v>
      </c>
      <c r="L57" s="48">
        <v>0</v>
      </c>
      <c r="M57" s="48">
        <v>-357500</v>
      </c>
      <c r="N57" s="48"/>
      <c r="O57" s="48">
        <v>0</v>
      </c>
      <c r="P57" s="48">
        <v>-116069</v>
      </c>
      <c r="Q57" s="48"/>
      <c r="R57" s="48">
        <v>-58373</v>
      </c>
      <c r="S57" s="48">
        <v>-21289</v>
      </c>
    </row>
    <row r="58" spans="1:20" x14ac:dyDescent="0.25">
      <c r="A58" s="47" t="s">
        <v>212</v>
      </c>
      <c r="B58" s="48">
        <v>0</v>
      </c>
      <c r="C58" s="48">
        <v>-9815</v>
      </c>
      <c r="D58" s="48">
        <v>-70065</v>
      </c>
      <c r="E58" s="48">
        <v>-115847</v>
      </c>
      <c r="F58" s="48">
        <v>-151635</v>
      </c>
      <c r="G58" s="48">
        <v>-355192</v>
      </c>
      <c r="H58" s="48">
        <v>-355733</v>
      </c>
      <c r="I58" s="48">
        <v>-388815</v>
      </c>
      <c r="J58" s="48">
        <v>-124369</v>
      </c>
      <c r="K58" s="48">
        <v>-171018</v>
      </c>
      <c r="L58" s="48">
        <v>-230813</v>
      </c>
      <c r="M58" s="48">
        <v>-226227</v>
      </c>
      <c r="N58" s="48"/>
      <c r="O58" s="48">
        <v>-333623</v>
      </c>
      <c r="P58" s="48">
        <v>-120065</v>
      </c>
      <c r="Q58" s="48"/>
      <c r="R58" s="48">
        <v>-257512</v>
      </c>
      <c r="S58" s="48">
        <v>-27363</v>
      </c>
    </row>
    <row r="59" spans="1:20" x14ac:dyDescent="0.25">
      <c r="A59" s="47" t="s">
        <v>213</v>
      </c>
      <c r="B59" s="48">
        <v>-30</v>
      </c>
      <c r="C59" s="48">
        <v>-637</v>
      </c>
      <c r="D59" s="48">
        <v>-3959</v>
      </c>
      <c r="E59" s="48">
        <v>-7944</v>
      </c>
      <c r="F59" s="48">
        <v>-12967</v>
      </c>
      <c r="G59" s="48">
        <v>-17253</v>
      </c>
      <c r="H59" s="48">
        <v>-23649</v>
      </c>
      <c r="I59" s="48">
        <v>-32026</v>
      </c>
      <c r="J59" s="48">
        <v>-54178</v>
      </c>
      <c r="K59" s="48">
        <v>-89962</v>
      </c>
      <c r="L59" s="48">
        <v>-101843</v>
      </c>
      <c r="M59" s="48">
        <v>-66198</v>
      </c>
      <c r="N59" s="48"/>
      <c r="O59" s="48">
        <v>-152946</v>
      </c>
      <c r="P59" s="48">
        <v>-81017</v>
      </c>
      <c r="Q59" s="48"/>
      <c r="R59" s="48">
        <v>-197519</v>
      </c>
      <c r="S59" s="48">
        <v>-94817</v>
      </c>
    </row>
    <row r="60" spans="1:20" x14ac:dyDescent="0.25">
      <c r="A60" s="47" t="s">
        <v>214</v>
      </c>
      <c r="B60" s="48">
        <v>0</v>
      </c>
      <c r="C60" s="48">
        <v>0</v>
      </c>
      <c r="D60" s="48">
        <v>0</v>
      </c>
      <c r="E60" s="48">
        <v>0</v>
      </c>
      <c r="F60" s="48">
        <v>0</v>
      </c>
      <c r="G60" s="48">
        <v>0</v>
      </c>
      <c r="H60" s="48">
        <v>0</v>
      </c>
      <c r="I60" s="48">
        <v>0</v>
      </c>
      <c r="J60" s="48">
        <v>-59135</v>
      </c>
      <c r="K60" s="48">
        <v>-306441</v>
      </c>
      <c r="L60" s="48">
        <v>-252397</v>
      </c>
      <c r="M60" s="48">
        <v>-24930</v>
      </c>
      <c r="N60" s="48"/>
      <c r="O60" s="48">
        <v>-135534</v>
      </c>
      <c r="P60" s="48">
        <v>0</v>
      </c>
      <c r="Q60" s="48"/>
      <c r="R60" s="48">
        <v>-194307</v>
      </c>
      <c r="S60" s="48"/>
      <c r="T60" s="4"/>
    </row>
    <row r="61" spans="1:20" x14ac:dyDescent="0.25">
      <c r="A61" s="47" t="s">
        <v>215</v>
      </c>
      <c r="B61" s="48">
        <v>0</v>
      </c>
      <c r="C61" s="48">
        <v>0</v>
      </c>
      <c r="D61" s="48">
        <v>0</v>
      </c>
      <c r="E61" s="48">
        <v>0</v>
      </c>
      <c r="F61" s="48">
        <v>0</v>
      </c>
      <c r="G61" s="48">
        <v>0</v>
      </c>
      <c r="H61" s="48">
        <v>0</v>
      </c>
      <c r="I61" s="48">
        <v>0</v>
      </c>
      <c r="J61" s="48">
        <v>0</v>
      </c>
      <c r="K61" s="48">
        <v>0</v>
      </c>
      <c r="L61" s="48">
        <v>-16959</v>
      </c>
      <c r="M61" s="48">
        <v>-6848</v>
      </c>
      <c r="N61" s="48"/>
      <c r="O61" s="48">
        <v>-7213</v>
      </c>
      <c r="P61" s="48">
        <v>0</v>
      </c>
      <c r="Q61" s="48"/>
      <c r="R61" s="48"/>
      <c r="S61" s="48">
        <v>0</v>
      </c>
    </row>
    <row r="62" spans="1:20" x14ac:dyDescent="0.25">
      <c r="A62" s="47" t="s">
        <v>216</v>
      </c>
      <c r="B62" s="48">
        <v>0</v>
      </c>
      <c r="C62" s="48">
        <v>0</v>
      </c>
      <c r="D62" s="48">
        <v>0</v>
      </c>
      <c r="E62" s="48">
        <v>0</v>
      </c>
      <c r="F62" s="48">
        <v>0</v>
      </c>
      <c r="G62" s="48">
        <v>0</v>
      </c>
      <c r="H62" s="48">
        <v>0</v>
      </c>
      <c r="I62" s="48">
        <v>0</v>
      </c>
      <c r="J62" s="48">
        <v>0</v>
      </c>
      <c r="K62" s="48">
        <v>0</v>
      </c>
      <c r="L62" s="48">
        <v>-378</v>
      </c>
      <c r="M62" s="48">
        <v>-444</v>
      </c>
      <c r="N62" s="48"/>
      <c r="O62" s="48">
        <v>-651</v>
      </c>
      <c r="P62" s="48">
        <v>-626</v>
      </c>
      <c r="Q62" s="48"/>
      <c r="R62" s="48">
        <v>-195</v>
      </c>
      <c r="S62" s="48">
        <v>0</v>
      </c>
    </row>
    <row r="63" spans="1:20" x14ac:dyDescent="0.25">
      <c r="A63" s="47" t="s">
        <v>221</v>
      </c>
      <c r="B63" s="48">
        <v>-616</v>
      </c>
      <c r="C63" s="48">
        <v>-3255</v>
      </c>
      <c r="D63" s="48">
        <v>-3888</v>
      </c>
      <c r="E63" s="48">
        <v>-3888</v>
      </c>
      <c r="F63" s="48">
        <v>-3888</v>
      </c>
      <c r="G63" s="48">
        <v>-1383</v>
      </c>
      <c r="H63" s="48">
        <v>-2097</v>
      </c>
      <c r="I63" s="48">
        <v>0</v>
      </c>
      <c r="J63" s="48">
        <v>0</v>
      </c>
      <c r="K63" s="48">
        <v>0</v>
      </c>
      <c r="L63" s="48">
        <v>0</v>
      </c>
      <c r="M63" s="48">
        <v>0</v>
      </c>
      <c r="N63" s="48"/>
      <c r="O63" s="48">
        <v>0</v>
      </c>
      <c r="P63" s="48">
        <v>0</v>
      </c>
      <c r="Q63" s="48"/>
      <c r="R63" s="48"/>
      <c r="S63" s="48">
        <v>-1605</v>
      </c>
    </row>
    <row r="64" spans="1:20" ht="11.5" customHeight="1" x14ac:dyDescent="0.25">
      <c r="A64" s="47" t="s">
        <v>217</v>
      </c>
      <c r="B64" s="48">
        <v>0</v>
      </c>
      <c r="C64" s="48">
        <v>0</v>
      </c>
      <c r="D64" s="48">
        <v>0</v>
      </c>
      <c r="E64" s="48">
        <v>0</v>
      </c>
      <c r="F64" s="48">
        <v>0</v>
      </c>
      <c r="G64" s="48">
        <v>0</v>
      </c>
      <c r="H64" s="48">
        <v>0</v>
      </c>
      <c r="I64" s="48">
        <v>0</v>
      </c>
      <c r="J64" s="48">
        <v>0</v>
      </c>
      <c r="K64" s="48">
        <v>0</v>
      </c>
      <c r="L64" s="48">
        <v>0</v>
      </c>
      <c r="M64" s="48">
        <v>0</v>
      </c>
      <c r="N64" s="48"/>
      <c r="O64" s="48">
        <v>0</v>
      </c>
      <c r="P64" s="48">
        <v>-73969</v>
      </c>
      <c r="Q64" s="48"/>
      <c r="R64" s="48">
        <v>-410076</v>
      </c>
      <c r="S64" s="48">
        <v>-6599</v>
      </c>
      <c r="T64" s="4"/>
    </row>
    <row r="65" spans="1:19" ht="11.5" customHeight="1" x14ac:dyDescent="0.25">
      <c r="A65" s="47" t="s">
        <v>96</v>
      </c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>
        <v>-56076</v>
      </c>
      <c r="S65" s="48">
        <v>-1247</v>
      </c>
    </row>
    <row r="66" spans="1:19" s="7" customFormat="1" ht="13" x14ac:dyDescent="0.3">
      <c r="A66" s="59" t="s">
        <v>239</v>
      </c>
      <c r="B66" s="15">
        <f t="shared" ref="B66:S66" si="11">B47+B49+B55</f>
        <v>25431</v>
      </c>
      <c r="C66" s="15">
        <f t="shared" si="11"/>
        <v>223533</v>
      </c>
      <c r="D66" s="15">
        <f t="shared" si="11"/>
        <v>1056911</v>
      </c>
      <c r="E66" s="15">
        <f t="shared" si="11"/>
        <v>1806418</v>
      </c>
      <c r="F66" s="15">
        <f t="shared" si="11"/>
        <v>1796426</v>
      </c>
      <c r="G66" s="15">
        <f t="shared" si="11"/>
        <v>384896</v>
      </c>
      <c r="H66" s="15">
        <f t="shared" si="11"/>
        <v>1631523</v>
      </c>
      <c r="I66" s="15">
        <f t="shared" si="11"/>
        <v>819743</v>
      </c>
      <c r="J66" s="15">
        <f t="shared" si="11"/>
        <v>1376370</v>
      </c>
      <c r="K66" s="15">
        <f t="shared" si="11"/>
        <v>3412624</v>
      </c>
      <c r="L66" s="15">
        <f t="shared" si="11"/>
        <v>2082036</v>
      </c>
      <c r="M66" s="15">
        <f t="shared" si="11"/>
        <v>428559</v>
      </c>
      <c r="N66" s="15">
        <f t="shared" si="11"/>
        <v>3070029</v>
      </c>
      <c r="O66" s="15">
        <f t="shared" si="11"/>
        <v>1915779</v>
      </c>
      <c r="P66" s="15">
        <f t="shared" si="11"/>
        <v>-1783154</v>
      </c>
      <c r="Q66" s="15">
        <f t="shared" si="11"/>
        <v>-983104</v>
      </c>
      <c r="R66" s="15">
        <f t="shared" si="11"/>
        <v>-2614595.8812168753</v>
      </c>
      <c r="S66" s="15">
        <f t="shared" si="11"/>
        <v>-1675587</v>
      </c>
    </row>
    <row r="68" spans="1:19" x14ac:dyDescent="0.25">
      <c r="A68" s="6" t="s">
        <v>51</v>
      </c>
      <c r="B68" s="4">
        <v>-3834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-4475</v>
      </c>
      <c r="J68" s="4">
        <v>-2629</v>
      </c>
      <c r="K68" s="4">
        <v>-2728</v>
      </c>
      <c r="L68" s="4">
        <v>-6207</v>
      </c>
      <c r="M68" s="4">
        <v>5911</v>
      </c>
      <c r="N68" s="4">
        <v>5906</v>
      </c>
      <c r="O68" s="4">
        <v>-1247</v>
      </c>
      <c r="P68" s="4">
        <v>-50925</v>
      </c>
      <c r="Q68" s="4">
        <v>-70222</v>
      </c>
      <c r="R68" s="4">
        <v>-176883</v>
      </c>
      <c r="S68" s="4">
        <v>-84708</v>
      </c>
    </row>
    <row r="69" spans="1:19" x14ac:dyDescent="0.25">
      <c r="A69" s="6" t="s">
        <v>52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254</v>
      </c>
      <c r="I69" s="4">
        <v>15236</v>
      </c>
      <c r="J69" s="4">
        <v>-111218</v>
      </c>
      <c r="K69" s="4">
        <v>-320944</v>
      </c>
      <c r="L69" s="4">
        <v>-135667</v>
      </c>
      <c r="M69" s="4">
        <v>-175775</v>
      </c>
      <c r="N69" s="4">
        <v>-170060</v>
      </c>
      <c r="O69" s="4">
        <v>71616</v>
      </c>
      <c r="P69" s="4">
        <v>-58869</v>
      </c>
      <c r="Q69" s="4">
        <v>-109850</v>
      </c>
      <c r="R69" s="4">
        <v>-140629</v>
      </c>
      <c r="S69" s="4">
        <v>-5330</v>
      </c>
    </row>
    <row r="70" spans="1:19" s="7" customFormat="1" ht="13" x14ac:dyDescent="0.3">
      <c r="A70" s="59" t="s">
        <v>240</v>
      </c>
      <c r="B70" s="54">
        <f t="shared" ref="B70" si="12">B66+B68+B69</f>
        <v>21597</v>
      </c>
      <c r="C70" s="54">
        <f t="shared" ref="C70" si="13">C66+C68+C69</f>
        <v>223533</v>
      </c>
      <c r="D70" s="54">
        <f>D66+D68+D69</f>
        <v>1056911</v>
      </c>
      <c r="E70" s="54">
        <f t="shared" ref="E70" si="14">E66+E68+E69</f>
        <v>1806418</v>
      </c>
      <c r="F70" s="54">
        <f t="shared" ref="F70" si="15">F66+F68+F69</f>
        <v>1796426</v>
      </c>
      <c r="G70" s="54">
        <f t="shared" ref="G70" si="16">G66+G68+G69</f>
        <v>384896</v>
      </c>
      <c r="H70" s="54">
        <f t="shared" ref="H70" si="17">H66+H68+H69</f>
        <v>1631777</v>
      </c>
      <c r="I70" s="54">
        <f t="shared" ref="I70" si="18">I66+I68+I69</f>
        <v>830504</v>
      </c>
      <c r="J70" s="54">
        <f t="shared" ref="J70" si="19">J66+J68+J69</f>
        <v>1262523</v>
      </c>
      <c r="K70" s="54">
        <f t="shared" ref="K70" si="20">K66+K68+K69</f>
        <v>3088952</v>
      </c>
      <c r="L70" s="54">
        <f t="shared" ref="L70" si="21">L66+L68+L69</f>
        <v>1940162</v>
      </c>
      <c r="M70" s="54">
        <f t="shared" ref="M70:Q70" si="22">M66+M68+M69</f>
        <v>258695</v>
      </c>
      <c r="N70" s="54">
        <f t="shared" si="22"/>
        <v>2905875</v>
      </c>
      <c r="O70" s="54">
        <f t="shared" si="22"/>
        <v>1986148</v>
      </c>
      <c r="P70" s="54">
        <f t="shared" si="22"/>
        <v>-1892948</v>
      </c>
      <c r="Q70" s="54">
        <f t="shared" si="22"/>
        <v>-1163176</v>
      </c>
      <c r="R70" s="54">
        <f>R66+R68+R69</f>
        <v>-2932107.8812168753</v>
      </c>
      <c r="S70" s="54">
        <f>S66+S68+S69</f>
        <v>-1765625</v>
      </c>
    </row>
    <row r="72" spans="1:19" x14ac:dyDescent="0.25">
      <c r="A72" s="6" t="s">
        <v>53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/>
      <c r="S72" s="4">
        <v>0</v>
      </c>
    </row>
    <row r="73" spans="1:19" x14ac:dyDescent="0.25">
      <c r="A73" s="6" t="s">
        <v>118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-353673</v>
      </c>
      <c r="N73" s="4">
        <v>-94441</v>
      </c>
      <c r="O73" s="4">
        <v>-23924</v>
      </c>
      <c r="P73" s="4">
        <v>-327840</v>
      </c>
      <c r="Q73" s="4">
        <v>-210040</v>
      </c>
      <c r="R73" s="4">
        <v>23924</v>
      </c>
      <c r="S73" s="4">
        <v>0</v>
      </c>
    </row>
    <row r="74" spans="1:19" x14ac:dyDescent="0.25">
      <c r="A74" s="6" t="s">
        <v>54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-1310</v>
      </c>
      <c r="I74" s="4">
        <v>-8166</v>
      </c>
      <c r="J74" s="4">
        <v>104011</v>
      </c>
      <c r="K74" s="4">
        <v>135423</v>
      </c>
      <c r="L74" s="4">
        <v>101110</v>
      </c>
      <c r="M74" s="4">
        <v>37564</v>
      </c>
      <c r="N74" s="4">
        <v>-8769</v>
      </c>
      <c r="O74" s="4">
        <v>-111542</v>
      </c>
      <c r="P74" s="4">
        <v>-401488</v>
      </c>
      <c r="Q74" s="4">
        <v>-189457</v>
      </c>
      <c r="R74" s="4">
        <v>-529135</v>
      </c>
      <c r="S74" s="4">
        <v>84349</v>
      </c>
    </row>
    <row r="75" spans="1:19" s="7" customFormat="1" ht="13" x14ac:dyDescent="0.3">
      <c r="A75" s="14" t="s">
        <v>245</v>
      </c>
      <c r="B75" s="15">
        <f t="shared" ref="B75" si="23">B73+B74</f>
        <v>0</v>
      </c>
      <c r="C75" s="15">
        <f t="shared" ref="C75" si="24">C73+C74</f>
        <v>0</v>
      </c>
      <c r="D75" s="15">
        <f t="shared" ref="D75" si="25">D73+D74</f>
        <v>0</v>
      </c>
      <c r="E75" s="15">
        <f t="shared" ref="E75" si="26">E73+E74</f>
        <v>0</v>
      </c>
      <c r="F75" s="15">
        <f t="shared" ref="F75" si="27">F73+F74</f>
        <v>0</v>
      </c>
      <c r="G75" s="15">
        <f t="shared" ref="G75" si="28">G73+G74</f>
        <v>0</v>
      </c>
      <c r="H75" s="15">
        <f t="shared" ref="H75" si="29">H73+H74</f>
        <v>-1310</v>
      </c>
      <c r="I75" s="15">
        <f t="shared" ref="I75" si="30">I73+I74</f>
        <v>-8166</v>
      </c>
      <c r="J75" s="15">
        <f t="shared" ref="J75:Q75" si="31">J73+J74</f>
        <v>104011</v>
      </c>
      <c r="K75" s="15">
        <f t="shared" si="31"/>
        <v>135423</v>
      </c>
      <c r="L75" s="15">
        <f t="shared" si="31"/>
        <v>101110</v>
      </c>
      <c r="M75" s="15">
        <f t="shared" si="31"/>
        <v>-316109</v>
      </c>
      <c r="N75" s="15">
        <f t="shared" si="31"/>
        <v>-103210</v>
      </c>
      <c r="O75" s="15">
        <f t="shared" si="31"/>
        <v>-135466</v>
      </c>
      <c r="P75" s="15">
        <f t="shared" si="31"/>
        <v>-729328</v>
      </c>
      <c r="Q75" s="15">
        <f t="shared" si="31"/>
        <v>-399497</v>
      </c>
      <c r="R75" s="15">
        <f>R73+R74</f>
        <v>-505211</v>
      </c>
      <c r="S75" s="15">
        <f>S73+S74</f>
        <v>84349</v>
      </c>
    </row>
    <row r="76" spans="1:19" s="7" customFormat="1" ht="13.5" thickBot="1" x14ac:dyDescent="0.35">
      <c r="A76" s="61" t="s">
        <v>244</v>
      </c>
      <c r="B76" s="17">
        <f t="shared" ref="B76" si="32">B70+B75</f>
        <v>21597</v>
      </c>
      <c r="C76" s="17">
        <f t="shared" ref="C76" si="33">C70+C75</f>
        <v>223533</v>
      </c>
      <c r="D76" s="17">
        <f>D70+D75</f>
        <v>1056911</v>
      </c>
      <c r="E76" s="17">
        <f t="shared" ref="E76" si="34">E70+E75</f>
        <v>1806418</v>
      </c>
      <c r="F76" s="17">
        <f t="shared" ref="F76" si="35">F70+F75</f>
        <v>1796426</v>
      </c>
      <c r="G76" s="17">
        <f t="shared" ref="G76" si="36">G70+G75</f>
        <v>384896</v>
      </c>
      <c r="H76" s="17">
        <f t="shared" ref="H76" si="37">H70+H75</f>
        <v>1630467</v>
      </c>
      <c r="I76" s="17">
        <f t="shared" ref="I76:Q76" si="38">I70+I75</f>
        <v>822338</v>
      </c>
      <c r="J76" s="17">
        <f t="shared" si="38"/>
        <v>1366534</v>
      </c>
      <c r="K76" s="17">
        <f t="shared" si="38"/>
        <v>3224375</v>
      </c>
      <c r="L76" s="17">
        <f t="shared" si="38"/>
        <v>2041272</v>
      </c>
      <c r="M76" s="17">
        <f t="shared" si="38"/>
        <v>-57414</v>
      </c>
      <c r="N76" s="17">
        <f t="shared" si="38"/>
        <v>2802665</v>
      </c>
      <c r="O76" s="17">
        <f t="shared" si="38"/>
        <v>1850682</v>
      </c>
      <c r="P76" s="17">
        <f t="shared" si="38"/>
        <v>-2622276</v>
      </c>
      <c r="Q76" s="17">
        <f t="shared" si="38"/>
        <v>-1562673</v>
      </c>
      <c r="R76" s="17">
        <f>R70+R75</f>
        <v>-3437318.8812168753</v>
      </c>
      <c r="S76" s="17">
        <f>S70+S75</f>
        <v>-1681276</v>
      </c>
    </row>
  </sheetData>
  <hyperlinks>
    <hyperlink ref="A2" location="'Contents '!C12" display="Назад к оглавлению" xr:uid="{F0485CA2-D3C7-4F05-A70F-AF9FB6937989}"/>
  </hyperlinks>
  <pageMargins left="0.7" right="0.7" top="0.75" bottom="0.75" header="0.3" footer="0.3"/>
  <pageSetup paperSize="9" orientation="portrait" r:id="rId1"/>
  <ignoredErrors>
    <ignoredError sqref="G4 B4:F4 H4:J4 K4:M4 N4:Q4 B9:Q9 B37:C37 B42:Q42 B56:P56 B55:G55 I55:M55 B36:C36 O36:P36 E36:M36 E37:P37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2CB77-FB28-490D-929E-3BCFF931BC65}">
  <sheetPr>
    <tabColor theme="0"/>
  </sheetPr>
  <dimension ref="A1:Y76"/>
  <sheetViews>
    <sheetView zoomScaleNormal="100" workbookViewId="0">
      <pane xSplit="1" ySplit="3" topLeftCell="V68" activePane="bottomRight" state="frozen"/>
      <selection pane="topRight" activeCell="B1" sqref="B1"/>
      <selection pane="bottomLeft" activeCell="A4" sqref="A4"/>
      <selection pane="bottomRight" activeCell="Z76" sqref="Z76"/>
    </sheetView>
  </sheetViews>
  <sheetFormatPr defaultColWidth="8.81640625" defaultRowHeight="12.5" x14ac:dyDescent="0.25"/>
  <cols>
    <col min="1" max="1" width="73.1796875" style="6" customWidth="1"/>
    <col min="2" max="21" width="14.81640625" style="6" customWidth="1"/>
    <col min="22" max="23" width="10.81640625" style="6" bestFit="1" customWidth="1"/>
    <col min="24" max="24" width="14.81640625" style="6" customWidth="1"/>
    <col min="25" max="16384" width="8.81640625" style="6"/>
  </cols>
  <sheetData>
    <row r="1" spans="1:24" ht="13" x14ac:dyDescent="0.3">
      <c r="A1" s="7" t="s">
        <v>136</v>
      </c>
    </row>
    <row r="2" spans="1:24" x14ac:dyDescent="0.25">
      <c r="A2" s="8" t="s">
        <v>134</v>
      </c>
    </row>
    <row r="3" spans="1:24" ht="13" x14ac:dyDescent="0.3">
      <c r="A3" s="9" t="s">
        <v>135</v>
      </c>
      <c r="B3" s="19">
        <v>2019</v>
      </c>
      <c r="C3" s="19">
        <v>2020</v>
      </c>
      <c r="D3" s="19" t="s">
        <v>161</v>
      </c>
      <c r="E3" s="19" t="s">
        <v>162</v>
      </c>
      <c r="F3" s="19" t="s">
        <v>168</v>
      </c>
      <c r="G3" s="19" t="s">
        <v>180</v>
      </c>
      <c r="H3" s="19" t="s">
        <v>163</v>
      </c>
      <c r="I3" s="19" t="s">
        <v>164</v>
      </c>
      <c r="J3" s="19" t="s">
        <v>169</v>
      </c>
      <c r="K3" s="19" t="s">
        <v>181</v>
      </c>
      <c r="L3" s="19" t="s">
        <v>165</v>
      </c>
      <c r="M3" s="19" t="s">
        <v>166</v>
      </c>
      <c r="N3" s="19" t="s">
        <v>167</v>
      </c>
      <c r="O3" s="19" t="s">
        <v>182</v>
      </c>
      <c r="P3" s="19" t="s">
        <v>170</v>
      </c>
      <c r="Q3" s="19" t="s">
        <v>171</v>
      </c>
      <c r="R3" s="19" t="s">
        <v>172</v>
      </c>
      <c r="S3" s="19" t="s">
        <v>183</v>
      </c>
      <c r="T3" s="19" t="s">
        <v>173</v>
      </c>
      <c r="U3" s="19" t="s">
        <v>225</v>
      </c>
      <c r="V3" s="19" t="s">
        <v>228</v>
      </c>
      <c r="W3" s="19" t="s">
        <v>232</v>
      </c>
      <c r="X3" s="19" t="s">
        <v>235</v>
      </c>
    </row>
    <row r="4" spans="1:24" x14ac:dyDescent="0.25">
      <c r="A4" s="6" t="s">
        <v>43</v>
      </c>
      <c r="B4" s="5">
        <f t="shared" ref="B4" si="0">SUM(B5:B7)</f>
        <v>68777</v>
      </c>
      <c r="C4" s="5">
        <f t="shared" ref="C4" si="1">SUM(C5:C7)</f>
        <v>855477</v>
      </c>
      <c r="D4" s="5">
        <f t="shared" ref="D4" si="2">SUM(D5:D7)</f>
        <v>1965594</v>
      </c>
      <c r="E4" s="5">
        <f t="shared" ref="E4" si="3">SUM(E5:E7)</f>
        <v>1736653</v>
      </c>
      <c r="F4" s="5">
        <f t="shared" ref="F4" si="4">SUM(F5:F7)</f>
        <v>426098</v>
      </c>
      <c r="G4" s="5">
        <f t="shared" ref="G4" si="5">SUM(G5:G7)</f>
        <v>2162751</v>
      </c>
      <c r="H4" s="5">
        <f t="shared" ref="H4" si="6">SUM(H5:H7)</f>
        <v>3196660</v>
      </c>
      <c r="I4" s="5">
        <f t="shared" ref="I4" si="7">SUM(I5:I7)</f>
        <v>3097907</v>
      </c>
      <c r="J4" s="5">
        <f t="shared" ref="J4" si="8">SUM(J5:J7)</f>
        <v>666284</v>
      </c>
      <c r="K4" s="5">
        <f t="shared" ref="K4" si="9">SUM(K5:K7)</f>
        <v>3764191</v>
      </c>
      <c r="L4" s="5">
        <f t="shared" ref="L4" si="10">SUM(L5:L7)</f>
        <v>4436504</v>
      </c>
      <c r="M4" s="5">
        <f t="shared" ref="M4" si="11">SUM(M5:M7)</f>
        <v>5043408</v>
      </c>
      <c r="N4" s="5">
        <f t="shared" ref="N4" si="12">SUM(N5:N7)</f>
        <v>1251303</v>
      </c>
      <c r="O4" s="5">
        <f t="shared" ref="O4" si="13">SUM(O5:O7)</f>
        <v>6294711</v>
      </c>
      <c r="P4" s="5">
        <f t="shared" ref="P4" si="14">SUM(P5:P7)</f>
        <v>6297554</v>
      </c>
      <c r="Q4" s="5">
        <f t="shared" ref="Q4:T4" si="15">SUM(Q5:Q7)</f>
        <v>6207233</v>
      </c>
      <c r="R4" s="5">
        <f t="shared" si="15"/>
        <v>1799514</v>
      </c>
      <c r="S4" s="5">
        <f t="shared" si="15"/>
        <v>8006747</v>
      </c>
      <c r="T4" s="5">
        <f t="shared" si="15"/>
        <v>5368838</v>
      </c>
      <c r="U4" s="5">
        <f>SUM(U5:U7)</f>
        <v>5396344</v>
      </c>
      <c r="V4" s="5">
        <f>SUM(V5:V7)</f>
        <v>1692960</v>
      </c>
      <c r="W4" s="5">
        <f>SUM(W5:W7)</f>
        <v>7089304</v>
      </c>
      <c r="X4" s="5">
        <f>'2. Income Statement (accum)'!S4</f>
        <v>5564227</v>
      </c>
    </row>
    <row r="5" spans="1:24" x14ac:dyDescent="0.25">
      <c r="A5" s="47" t="s">
        <v>188</v>
      </c>
      <c r="B5" s="48">
        <f>'2. Income Statement (accum)'!B5</f>
        <v>60127</v>
      </c>
      <c r="C5" s="48">
        <f>'2. Income Statement (accum)'!C5</f>
        <v>665307</v>
      </c>
      <c r="D5" s="48">
        <f>'2. Income Statement (accum)'!D5</f>
        <v>1845188</v>
      </c>
      <c r="E5" s="48">
        <f>'2. Income Statement (accum)'!E5-'2. Income Statement (accum)'!D5</f>
        <v>1642195</v>
      </c>
      <c r="F5" s="48">
        <f>'2. Income Statement (accum)'!F5-'2. Income Statement (accum)'!E5</f>
        <v>402928</v>
      </c>
      <c r="G5" s="48">
        <f>F5+E5</f>
        <v>2045123</v>
      </c>
      <c r="H5" s="48">
        <f>'2. Income Statement (accum)'!G5</f>
        <v>2589850</v>
      </c>
      <c r="I5" s="48">
        <f>'2. Income Statement (accum)'!H5-'2. Income Statement (accum)'!G5</f>
        <v>2848961</v>
      </c>
      <c r="J5" s="48">
        <f>'2. Income Statement (accum)'!I5-'2. Income Statement (accum)'!H5</f>
        <v>640896</v>
      </c>
      <c r="K5" s="48">
        <f>J5+I5</f>
        <v>3489857</v>
      </c>
      <c r="L5" s="48">
        <f>'2. Income Statement (accum)'!J5</f>
        <v>4236927</v>
      </c>
      <c r="M5" s="48">
        <f>'2. Income Statement (accum)'!K5-'2. Income Statement (accum)'!J5</f>
        <v>4795303</v>
      </c>
      <c r="N5" s="48">
        <f>'2. Income Statement (accum)'!L5-'2. Income Statement (accum)'!K5</f>
        <v>1201743</v>
      </c>
      <c r="O5" s="48">
        <f>N5+M5</f>
        <v>5997046</v>
      </c>
      <c r="P5" s="48">
        <f>'2. Income Statement (accum)'!M5</f>
        <v>5973481</v>
      </c>
      <c r="Q5" s="48">
        <f>'2. Income Statement (accum)'!N5-'2. Income Statement (accum)'!M5</f>
        <v>5896336</v>
      </c>
      <c r="R5" s="48">
        <f>'2. Income Statement (accum)'!O5-'2. Income Statement (accum)'!N5</f>
        <v>1721115</v>
      </c>
      <c r="S5" s="48">
        <f>R5+Q5</f>
        <v>7617451</v>
      </c>
      <c r="T5" s="48">
        <f>'2. Income Statement (accum)'!P5</f>
        <v>5088847</v>
      </c>
      <c r="U5" s="48">
        <f>'2. Income Statement (accum)'!Q5-'2. Income Statement (accum)'!P5</f>
        <v>5049757</v>
      </c>
      <c r="V5" s="48">
        <f>'2. Income Statement (accum)'!R5-'2. Income Statement (accum)'!Q5</f>
        <v>1642760</v>
      </c>
      <c r="W5" s="48">
        <f>V5+U5</f>
        <v>6692517</v>
      </c>
      <c r="X5" s="48">
        <f>'2. Income Statement (accum)'!S5</f>
        <v>5380021</v>
      </c>
    </row>
    <row r="6" spans="1:24" x14ac:dyDescent="0.25">
      <c r="A6" s="47" t="s">
        <v>189</v>
      </c>
      <c r="B6" s="48">
        <f>'2. Income Statement (accum)'!B6</f>
        <v>0</v>
      </c>
      <c r="C6" s="48">
        <f>'2. Income Statement (accum)'!C6</f>
        <v>59643</v>
      </c>
      <c r="D6" s="48">
        <f>'2. Income Statement (accum)'!D6</f>
        <v>120406</v>
      </c>
      <c r="E6" s="48">
        <f>'2. Income Statement (accum)'!E6-'2. Income Statement (accum)'!D6</f>
        <v>94458</v>
      </c>
      <c r="F6" s="48">
        <f>'2. Income Statement (accum)'!F6-'2. Income Statement (accum)'!E6</f>
        <v>23170</v>
      </c>
      <c r="G6" s="48">
        <f t="shared" ref="G6:G7" si="16">F6+E6</f>
        <v>117628</v>
      </c>
      <c r="H6" s="48">
        <f>'2. Income Statement (accum)'!G6</f>
        <v>141701</v>
      </c>
      <c r="I6" s="48">
        <f>'2. Income Statement (accum)'!H6-'2. Income Statement (accum)'!G6</f>
        <v>137007</v>
      </c>
      <c r="J6" s="48">
        <f>'2. Income Statement (accum)'!I6-'2. Income Statement (accum)'!H6</f>
        <v>25388</v>
      </c>
      <c r="K6" s="48">
        <f t="shared" ref="K6:K7" si="17">J6+I6</f>
        <v>162395</v>
      </c>
      <c r="L6" s="48">
        <f>'2. Income Statement (accum)'!J6</f>
        <v>199509</v>
      </c>
      <c r="M6" s="48">
        <f>'2. Income Statement (accum)'!K6-'2. Income Statement (accum)'!J6</f>
        <v>243549</v>
      </c>
      <c r="N6" s="48">
        <f>'2. Income Statement (accum)'!L6-'2. Income Statement (accum)'!K6</f>
        <v>47811</v>
      </c>
      <c r="O6" s="48">
        <f t="shared" ref="O6:O7" si="18">N6+M6</f>
        <v>291360</v>
      </c>
      <c r="P6" s="48">
        <f>'2. Income Statement (accum)'!M6</f>
        <v>322512</v>
      </c>
      <c r="Q6" s="48">
        <f>'2. Income Statement (accum)'!N6-'2. Income Statement (accum)'!M6</f>
        <v>309544</v>
      </c>
      <c r="R6" s="48">
        <f>'2. Income Statement (accum)'!O6-'2. Income Statement (accum)'!N6</f>
        <v>72921</v>
      </c>
      <c r="S6" s="48">
        <f t="shared" ref="S6:S7" si="19">R6+Q6</f>
        <v>382465</v>
      </c>
      <c r="T6" s="48">
        <f>'2. Income Statement (accum)'!P6</f>
        <v>273548</v>
      </c>
      <c r="U6" s="48">
        <f>'2. Income Statement (accum)'!Q6-'2. Income Statement (accum)'!P6</f>
        <v>350635</v>
      </c>
      <c r="V6" s="48">
        <f>'2. Income Statement (accum)'!R6-'2. Income Statement (accum)'!Q6</f>
        <v>47272</v>
      </c>
      <c r="W6" s="48">
        <f t="shared" ref="W6:W7" si="20">V6+U6</f>
        <v>397907</v>
      </c>
      <c r="X6" s="48">
        <f>'2. Income Statement (accum)'!S6</f>
        <v>184206</v>
      </c>
    </row>
    <row r="7" spans="1:24" x14ac:dyDescent="0.25">
      <c r="A7" s="47" t="s">
        <v>90</v>
      </c>
      <c r="B7" s="48">
        <f>'2. Income Statement (accum)'!B7</f>
        <v>8650</v>
      </c>
      <c r="C7" s="48">
        <f>'2. Income Statement (accum)'!C7</f>
        <v>130527</v>
      </c>
      <c r="D7" s="48">
        <f>'2. Income Statement (accum)'!D7</f>
        <v>0</v>
      </c>
      <c r="E7" s="48">
        <f>'2. Income Statement (accum)'!E7-'2. Income Statement (accum)'!D7</f>
        <v>0</v>
      </c>
      <c r="F7" s="48">
        <f>'2. Income Statement (accum)'!F7-'2. Income Statement (accum)'!E7</f>
        <v>0</v>
      </c>
      <c r="G7" s="48">
        <f t="shared" si="16"/>
        <v>0</v>
      </c>
      <c r="H7" s="48">
        <f>'2. Income Statement (accum)'!G7</f>
        <v>465109</v>
      </c>
      <c r="I7" s="48">
        <f>'2. Income Statement (accum)'!H7-'2. Income Statement (accum)'!G7</f>
        <v>111939</v>
      </c>
      <c r="J7" s="48">
        <f>'2. Income Statement (accum)'!I7-'2. Income Statement (accum)'!H7</f>
        <v>0</v>
      </c>
      <c r="K7" s="48">
        <f t="shared" si="17"/>
        <v>111939</v>
      </c>
      <c r="L7" s="48">
        <f>'2. Income Statement (accum)'!J7</f>
        <v>68</v>
      </c>
      <c r="M7" s="48">
        <f>'2. Income Statement (accum)'!K7-'2. Income Statement (accum)'!J7</f>
        <v>4556</v>
      </c>
      <c r="N7" s="48">
        <f>'2. Income Statement (accum)'!L7-'2. Income Statement (accum)'!K7</f>
        <v>1749</v>
      </c>
      <c r="O7" s="48">
        <f t="shared" si="18"/>
        <v>6305</v>
      </c>
      <c r="P7" s="48">
        <f>'2. Income Statement (accum)'!M7</f>
        <v>1561</v>
      </c>
      <c r="Q7" s="48">
        <f>'2. Income Statement (accum)'!N7-'2. Income Statement (accum)'!M7</f>
        <v>1353</v>
      </c>
      <c r="R7" s="48">
        <f>'2. Income Statement (accum)'!O7-'2. Income Statement (accum)'!N7</f>
        <v>5478</v>
      </c>
      <c r="S7" s="48">
        <f t="shared" si="19"/>
        <v>6831</v>
      </c>
      <c r="T7" s="48">
        <f>'2. Income Statement (accum)'!P7</f>
        <v>6443</v>
      </c>
      <c r="U7" s="48">
        <f>'2. Income Statement (accum)'!Q7-'2. Income Statement (accum)'!P7</f>
        <v>-4048</v>
      </c>
      <c r="V7" s="48">
        <f>'2. Income Statement (accum)'!R7-'2. Income Statement (accum)'!Q7</f>
        <v>2928</v>
      </c>
      <c r="W7" s="48">
        <f t="shared" si="20"/>
        <v>-1120</v>
      </c>
      <c r="X7" s="48" t="str">
        <f>'2. Income Statement (accum)'!S7</f>
        <v>-</v>
      </c>
    </row>
    <row r="8" spans="1:24" x14ac:dyDescent="0.25">
      <c r="A8" s="6" t="s">
        <v>44</v>
      </c>
      <c r="B8" s="5">
        <f t="shared" ref="B8:T8" si="21">SUM(B9:B21)</f>
        <v>-38752</v>
      </c>
      <c r="C8" s="5">
        <f t="shared" si="21"/>
        <v>-447459</v>
      </c>
      <c r="D8" s="5">
        <f t="shared" si="21"/>
        <v>-681297</v>
      </c>
      <c r="E8" s="5">
        <f t="shared" si="21"/>
        <v>-823533</v>
      </c>
      <c r="F8" s="5">
        <f t="shared" si="21"/>
        <v>-376943</v>
      </c>
      <c r="G8" s="5">
        <f t="shared" si="21"/>
        <v>-1200476</v>
      </c>
      <c r="H8" s="5">
        <f t="shared" si="21"/>
        <v>-2089484</v>
      </c>
      <c r="I8" s="5">
        <f t="shared" si="21"/>
        <v>-1530594</v>
      </c>
      <c r="J8" s="5">
        <f t="shared" si="21"/>
        <v>-1100540</v>
      </c>
      <c r="K8" s="5">
        <f t="shared" si="21"/>
        <v>-2631134</v>
      </c>
      <c r="L8" s="5">
        <f t="shared" si="21"/>
        <v>-2745682</v>
      </c>
      <c r="M8" s="5">
        <f t="shared" si="21"/>
        <v>-2472431</v>
      </c>
      <c r="N8" s="5">
        <f t="shared" si="21"/>
        <v>-1608512</v>
      </c>
      <c r="O8" s="5">
        <f t="shared" si="21"/>
        <v>-4080943</v>
      </c>
      <c r="P8" s="5">
        <f t="shared" si="21"/>
        <v>-3954930</v>
      </c>
      <c r="Q8" s="5">
        <f t="shared" si="21"/>
        <v>-3065094</v>
      </c>
      <c r="R8" s="5">
        <f t="shared" si="21"/>
        <v>-2140834</v>
      </c>
      <c r="S8" s="5">
        <f t="shared" si="21"/>
        <v>-5205928</v>
      </c>
      <c r="T8" s="5">
        <f t="shared" si="21"/>
        <v>-4708087</v>
      </c>
      <c r="U8" s="5">
        <f>SUM(U9:U21)</f>
        <v>-3567829</v>
      </c>
      <c r="V8" s="5">
        <f>SUM(V9:V21)</f>
        <v>-1887893.7612904385</v>
      </c>
      <c r="W8" s="5">
        <f t="shared" ref="W8" si="22">SUM(W9:W21)</f>
        <v>-5455722.7612904385</v>
      </c>
      <c r="X8" s="5">
        <f>'2. Income Statement (accum)'!S8</f>
        <v>-4356366</v>
      </c>
    </row>
    <row r="9" spans="1:24" x14ac:dyDescent="0.25">
      <c r="A9" s="47" t="s">
        <v>190</v>
      </c>
      <c r="B9" s="48">
        <f>'2. Income Statement (accum)'!B9</f>
        <v>-2282</v>
      </c>
      <c r="C9" s="48">
        <f>'2. Income Statement (accum)'!C9</f>
        <v>-81349</v>
      </c>
      <c r="D9" s="48">
        <f>'2. Income Statement (accum)'!D9</f>
        <v>-281734</v>
      </c>
      <c r="E9" s="48">
        <f>'2. Income Statement (accum)'!E9-'2. Income Statement (accum)'!D9</f>
        <v>-264566</v>
      </c>
      <c r="F9" s="48">
        <f>'2. Income Statement (accum)'!F9-'2. Income Statement (accum)'!E9</f>
        <v>-106601</v>
      </c>
      <c r="G9" s="48">
        <f t="shared" ref="G9:G21" si="23">F9+E9</f>
        <v>-371167</v>
      </c>
      <c r="H9" s="48">
        <f>'2. Income Statement (accum)'!G9</f>
        <v>-444240</v>
      </c>
      <c r="I9" s="48">
        <f>'2. Income Statement (accum)'!H9-'2. Income Statement (accum)'!G9</f>
        <v>-489921</v>
      </c>
      <c r="J9" s="48">
        <f>'2. Income Statement (accum)'!I9-'2. Income Statement (accum)'!H9</f>
        <v>-147111</v>
      </c>
      <c r="K9" s="48">
        <f t="shared" ref="K9:K21" si="24">J9+I9</f>
        <v>-637032</v>
      </c>
      <c r="L9" s="48">
        <f>'2. Income Statement (accum)'!J9</f>
        <v>-744860</v>
      </c>
      <c r="M9" s="48">
        <f>'2. Income Statement (accum)'!K9-'2. Income Statement (accum)'!J9</f>
        <v>-687259</v>
      </c>
      <c r="N9" s="48">
        <f>'2. Income Statement (accum)'!L9-'2. Income Statement (accum)'!K9</f>
        <v>-278182</v>
      </c>
      <c r="O9" s="48">
        <f t="shared" ref="O9:O21" si="25">N9+M9</f>
        <v>-965441</v>
      </c>
      <c r="P9" s="48">
        <f>'2. Income Statement (accum)'!M9</f>
        <v>-1186800</v>
      </c>
      <c r="Q9" s="48">
        <f>'2. Income Statement (accum)'!N9-'2. Income Statement (accum)'!M9</f>
        <v>-1098824</v>
      </c>
      <c r="R9" s="48">
        <f>'2. Income Statement (accum)'!O9-'2. Income Statement (accum)'!N9</f>
        <v>-236361</v>
      </c>
      <c r="S9" s="48">
        <f t="shared" ref="S9:S21" si="26">Q9+R9</f>
        <v>-1335185</v>
      </c>
      <c r="T9" s="48">
        <f>'2. Income Statement (accum)'!P9</f>
        <v>-1300439</v>
      </c>
      <c r="U9" s="48">
        <f>'2. Income Statement (accum)'!Q9-'2. Income Statement (accum)'!P9</f>
        <v>-1104136</v>
      </c>
      <c r="V9" s="48">
        <f>'2. Income Statement (accum)'!R9-'2. Income Statement (accum)'!Q9</f>
        <v>-404567</v>
      </c>
      <c r="W9" s="48">
        <f>U9+V9</f>
        <v>-1508703</v>
      </c>
      <c r="X9" s="48">
        <f>'2. Income Statement (accum)'!S9</f>
        <v>-1325179</v>
      </c>
    </row>
    <row r="10" spans="1:24" x14ac:dyDescent="0.25">
      <c r="A10" s="47" t="s">
        <v>191</v>
      </c>
      <c r="B10" s="48">
        <f>'2. Income Statement (accum)'!B10</f>
        <v>-11079</v>
      </c>
      <c r="C10" s="48">
        <f>'2. Income Statement (accum)'!C10</f>
        <v>-30641</v>
      </c>
      <c r="D10" s="48">
        <f>'2. Income Statement (accum)'!D10</f>
        <v>-56662</v>
      </c>
      <c r="E10" s="48">
        <f>'2. Income Statement (accum)'!E10-'2. Income Statement (accum)'!D10</f>
        <v>-89182</v>
      </c>
      <c r="F10" s="48">
        <f>'2. Income Statement (accum)'!F10-'2. Income Statement (accum)'!E10</f>
        <v>-56456</v>
      </c>
      <c r="G10" s="48">
        <f t="shared" si="23"/>
        <v>-145638</v>
      </c>
      <c r="H10" s="48">
        <f>'2. Income Statement (accum)'!G10</f>
        <v>-170380</v>
      </c>
      <c r="I10" s="48">
        <f>'2. Income Statement (accum)'!H10-'2. Income Statement (accum)'!G10</f>
        <v>-170306</v>
      </c>
      <c r="J10" s="48">
        <f>'2. Income Statement (accum)'!I10-'2. Income Statement (accum)'!H10</f>
        <v>-517068</v>
      </c>
      <c r="K10" s="48">
        <f t="shared" si="24"/>
        <v>-687374</v>
      </c>
      <c r="L10" s="48">
        <f>'2. Income Statement (accum)'!J10</f>
        <v>-322724</v>
      </c>
      <c r="M10" s="48">
        <f>'2. Income Statement (accum)'!K10-'2. Income Statement (accum)'!J10</f>
        <v>-197715</v>
      </c>
      <c r="N10" s="48">
        <f>'2. Income Statement (accum)'!L10-'2. Income Statement (accum)'!K10</f>
        <v>-355549</v>
      </c>
      <c r="O10" s="48">
        <f t="shared" si="25"/>
        <v>-553264</v>
      </c>
      <c r="P10" s="48">
        <f>'2. Income Statement (accum)'!M10</f>
        <v>-846988</v>
      </c>
      <c r="Q10" s="48">
        <f>'2. Income Statement (accum)'!N10-'2. Income Statement (accum)'!M10</f>
        <v>-383646</v>
      </c>
      <c r="R10" s="48">
        <f>'2. Income Statement (accum)'!O10-'2. Income Statement (accum)'!N10</f>
        <v>-703509</v>
      </c>
      <c r="S10" s="48">
        <f t="shared" si="26"/>
        <v>-1087155</v>
      </c>
      <c r="T10" s="48">
        <f>'2. Income Statement (accum)'!P10</f>
        <v>-907599</v>
      </c>
      <c r="U10" s="48">
        <f>'2. Income Statement (accum)'!Q10-'2. Income Statement (accum)'!P10</f>
        <v>-632816</v>
      </c>
      <c r="V10" s="48">
        <f>'2. Income Statement (accum)'!R10-'2. Income Statement (accum)'!Q10</f>
        <v>-479777.72086842102</v>
      </c>
      <c r="W10" s="48">
        <f t="shared" ref="W10:W21" si="27">U10+V10</f>
        <v>-1112593.720868421</v>
      </c>
      <c r="X10" s="48">
        <f>'2. Income Statement (accum)'!S10</f>
        <v>-654618</v>
      </c>
    </row>
    <row r="11" spans="1:24" x14ac:dyDescent="0.25">
      <c r="A11" s="47" t="s">
        <v>192</v>
      </c>
      <c r="B11" s="48">
        <f>'2. Income Statement (accum)'!B11</f>
        <v>-10128</v>
      </c>
      <c r="C11" s="48">
        <f>'2. Income Statement (accum)'!C11</f>
        <v>-105969</v>
      </c>
      <c r="D11" s="48">
        <f>'2. Income Statement (accum)'!D11</f>
        <v>-71483</v>
      </c>
      <c r="E11" s="48">
        <f>'2. Income Statement (accum)'!E11-'2. Income Statement (accum)'!D11</f>
        <v>-159895</v>
      </c>
      <c r="F11" s="48">
        <f>'2. Income Statement (accum)'!F11-'2. Income Statement (accum)'!E11</f>
        <v>-45656</v>
      </c>
      <c r="G11" s="48">
        <f t="shared" si="23"/>
        <v>-205551</v>
      </c>
      <c r="H11" s="48">
        <f>'2. Income Statement (accum)'!G11</f>
        <v>-378801</v>
      </c>
      <c r="I11" s="48">
        <f>'2. Income Statement (accum)'!H11-'2. Income Statement (accum)'!G11</f>
        <v>-239814</v>
      </c>
      <c r="J11" s="48">
        <f>'2. Income Statement (accum)'!I11-'2. Income Statement (accum)'!H11</f>
        <v>-169945</v>
      </c>
      <c r="K11" s="48">
        <f t="shared" si="24"/>
        <v>-409759</v>
      </c>
      <c r="L11" s="48">
        <f>'2. Income Statement (accum)'!J11</f>
        <v>-740321</v>
      </c>
      <c r="M11" s="48">
        <f>'2. Income Statement (accum)'!K11-'2. Income Statement (accum)'!J11</f>
        <v>-670466</v>
      </c>
      <c r="N11" s="48">
        <f>'2. Income Statement (accum)'!L11-'2. Income Statement (accum)'!K11</f>
        <v>-400691</v>
      </c>
      <c r="O11" s="48">
        <f t="shared" si="25"/>
        <v>-1071157</v>
      </c>
      <c r="P11" s="48">
        <f>'2. Income Statement (accum)'!M11</f>
        <v>-558769</v>
      </c>
      <c r="Q11" s="48">
        <f>'2. Income Statement (accum)'!N11-'2. Income Statement (accum)'!M11</f>
        <v>-423799</v>
      </c>
      <c r="R11" s="48">
        <f>'2. Income Statement (accum)'!O11-'2. Income Statement (accum)'!N11</f>
        <v>-387839</v>
      </c>
      <c r="S11" s="48">
        <f t="shared" si="26"/>
        <v>-811638</v>
      </c>
      <c r="T11" s="48">
        <f>'2. Income Statement (accum)'!P11</f>
        <v>-1040839</v>
      </c>
      <c r="U11" s="48">
        <f>'2. Income Statement (accum)'!Q11-'2. Income Statement (accum)'!P11</f>
        <v>-516885</v>
      </c>
      <c r="V11" s="48">
        <f>'2. Income Statement (accum)'!R11-'2. Income Statement (accum)'!Q11</f>
        <v>-339301.78384987148</v>
      </c>
      <c r="W11" s="48">
        <f t="shared" si="27"/>
        <v>-856186.78384987148</v>
      </c>
      <c r="X11" s="48">
        <f>'2. Income Statement (accum)'!S11</f>
        <v>-985082</v>
      </c>
    </row>
    <row r="12" spans="1:24" x14ac:dyDescent="0.25">
      <c r="A12" s="47" t="s">
        <v>193</v>
      </c>
      <c r="B12" s="48">
        <f>'2. Income Statement (accum)'!B12</f>
        <v>-2454</v>
      </c>
      <c r="C12" s="48">
        <f>'2. Income Statement (accum)'!C12</f>
        <v>-47124</v>
      </c>
      <c r="D12" s="48">
        <f>'2. Income Statement (accum)'!D12</f>
        <v>-151352</v>
      </c>
      <c r="E12" s="48">
        <f>'2. Income Statement (accum)'!E12-'2. Income Statement (accum)'!D12</f>
        <v>-210918</v>
      </c>
      <c r="F12" s="48">
        <f>'2. Income Statement (accum)'!F12-'2. Income Statement (accum)'!E12</f>
        <v>-92025</v>
      </c>
      <c r="G12" s="48">
        <f t="shared" si="23"/>
        <v>-302943</v>
      </c>
      <c r="H12" s="48">
        <f>'2. Income Statement (accum)'!G12</f>
        <v>-408668</v>
      </c>
      <c r="I12" s="48">
        <f>'2. Income Statement (accum)'!H12-'2. Income Statement (accum)'!G12</f>
        <v>-377479</v>
      </c>
      <c r="J12" s="48">
        <f>'2. Income Statement (accum)'!I12-'2. Income Statement (accum)'!H12</f>
        <v>-145031</v>
      </c>
      <c r="K12" s="48">
        <f t="shared" si="24"/>
        <v>-522510</v>
      </c>
      <c r="L12" s="48">
        <f>'2. Income Statement (accum)'!J12</f>
        <v>-606024</v>
      </c>
      <c r="M12" s="48">
        <f>'2. Income Statement (accum)'!K12-'2. Income Statement (accum)'!J12</f>
        <v>-623683</v>
      </c>
      <c r="N12" s="48">
        <f>'2. Income Statement (accum)'!L12-'2. Income Statement (accum)'!K12</f>
        <v>-291181</v>
      </c>
      <c r="O12" s="48">
        <f t="shared" si="25"/>
        <v>-914864</v>
      </c>
      <c r="P12" s="48">
        <f>'2. Income Statement (accum)'!M12</f>
        <v>-835243</v>
      </c>
      <c r="Q12" s="48">
        <f>'2. Income Statement (accum)'!N12-'2. Income Statement (accum)'!M12</f>
        <v>-802063</v>
      </c>
      <c r="R12" s="48">
        <f>'2. Income Statement (accum)'!O12-'2. Income Statement (accum)'!N12</f>
        <v>-506328</v>
      </c>
      <c r="S12" s="48">
        <f t="shared" si="26"/>
        <v>-1308391</v>
      </c>
      <c r="T12" s="48">
        <f>'2. Income Statement (accum)'!P12</f>
        <v>-1022336</v>
      </c>
      <c r="U12" s="48">
        <f>'2. Income Statement (accum)'!Q12-'2. Income Statement (accum)'!P12</f>
        <v>-867856</v>
      </c>
      <c r="V12" s="48">
        <f>'2. Income Statement (accum)'!R12-'2. Income Statement (accum)'!Q12</f>
        <v>-599974</v>
      </c>
      <c r="W12" s="48">
        <f t="shared" si="27"/>
        <v>-1467830</v>
      </c>
      <c r="X12" s="48">
        <f>'2. Income Statement (accum)'!S12</f>
        <v>-1010408</v>
      </c>
    </row>
    <row r="13" spans="1:24" x14ac:dyDescent="0.25">
      <c r="A13" s="47" t="s">
        <v>194</v>
      </c>
      <c r="B13" s="48">
        <f>'2. Income Statement (accum)'!B13</f>
        <v>0</v>
      </c>
      <c r="C13" s="48">
        <f>'2. Income Statement (accum)'!C13</f>
        <v>0</v>
      </c>
      <c r="D13" s="48">
        <f>'2. Income Statement (accum)'!D13</f>
        <v>0</v>
      </c>
      <c r="E13" s="48">
        <f>'2. Income Statement (accum)'!E13-'2. Income Statement (accum)'!D13</f>
        <v>0</v>
      </c>
      <c r="F13" s="48">
        <f>'2. Income Statement (accum)'!F13-'2. Income Statement (accum)'!E13</f>
        <v>0</v>
      </c>
      <c r="G13" s="48">
        <f t="shared" si="23"/>
        <v>0</v>
      </c>
      <c r="H13" s="48">
        <f>'2. Income Statement (accum)'!G13</f>
        <v>0</v>
      </c>
      <c r="I13" s="48">
        <f>'2. Income Statement (accum)'!H13-'2. Income Statement (accum)'!G13</f>
        <v>0</v>
      </c>
      <c r="J13" s="48">
        <f>'2. Income Statement (accum)'!I13-'2. Income Statement (accum)'!H13</f>
        <v>-53264</v>
      </c>
      <c r="K13" s="48">
        <f t="shared" si="24"/>
        <v>-53264</v>
      </c>
      <c r="L13" s="48">
        <f>'2. Income Statement (accum)'!J13</f>
        <v>-41590</v>
      </c>
      <c r="M13" s="48">
        <f>'2. Income Statement (accum)'!K13-'2. Income Statement (accum)'!J13</f>
        <v>41590</v>
      </c>
      <c r="N13" s="48">
        <f>'2. Income Statement (accum)'!L13-'2. Income Statement (accum)'!K13</f>
        <v>-147879</v>
      </c>
      <c r="O13" s="48">
        <f t="shared" si="25"/>
        <v>-106289</v>
      </c>
      <c r="P13" s="48">
        <f>'2. Income Statement (accum)'!M13</f>
        <v>-131243</v>
      </c>
      <c r="Q13" s="48">
        <f>'2. Income Statement (accum)'!N13-'2. Income Statement (accum)'!M13</f>
        <v>-107160</v>
      </c>
      <c r="R13" s="48">
        <f>'2. Income Statement (accum)'!O13-'2. Income Statement (accum)'!N13</f>
        <v>-89760</v>
      </c>
      <c r="S13" s="48">
        <f t="shared" si="26"/>
        <v>-196920</v>
      </c>
      <c r="T13" s="48">
        <f>'2. Income Statement (accum)'!P13</f>
        <v>-131013</v>
      </c>
      <c r="U13" s="48">
        <f>'2. Income Statement (accum)'!Q13-'2. Income Statement (accum)'!P13</f>
        <v>-55947</v>
      </c>
      <c r="V13" s="48">
        <f>'2. Income Statement (accum)'!R13-'2. Income Statement (accum)'!Q13</f>
        <v>-88339.041712550621</v>
      </c>
      <c r="W13" s="48">
        <f t="shared" si="27"/>
        <v>-144286.04171255062</v>
      </c>
      <c r="X13" s="48">
        <f>'2. Income Statement (accum)'!S13</f>
        <v>-139130</v>
      </c>
    </row>
    <row r="14" spans="1:24" x14ac:dyDescent="0.25">
      <c r="A14" s="47" t="s">
        <v>195</v>
      </c>
      <c r="B14" s="48">
        <f>'2. Income Statement (accum)'!B14</f>
        <v>0</v>
      </c>
      <c r="C14" s="48">
        <f>'2. Income Statement (accum)'!C14</f>
        <v>0</v>
      </c>
      <c r="D14" s="48">
        <f>'2. Income Statement (accum)'!D14</f>
        <v>0</v>
      </c>
      <c r="E14" s="48">
        <f>'2. Income Statement (accum)'!E14-'2. Income Statement (accum)'!D14</f>
        <v>0</v>
      </c>
      <c r="F14" s="48">
        <f>'2. Income Statement (accum)'!F14-'2. Income Statement (accum)'!E14</f>
        <v>0</v>
      </c>
      <c r="G14" s="48">
        <f t="shared" si="23"/>
        <v>0</v>
      </c>
      <c r="H14" s="48">
        <f>'2. Income Statement (accum)'!G14</f>
        <v>0</v>
      </c>
      <c r="I14" s="48">
        <f>'2. Income Statement (accum)'!H14-'2. Income Statement (accum)'!G14</f>
        <v>-74847</v>
      </c>
      <c r="J14" s="48">
        <f>'2. Income Statement (accum)'!I14-'2. Income Statement (accum)'!H14</f>
        <v>-43007</v>
      </c>
      <c r="K14" s="48">
        <f t="shared" si="24"/>
        <v>-117854</v>
      </c>
      <c r="L14" s="48">
        <f>'2. Income Statement (accum)'!J14</f>
        <v>-115052</v>
      </c>
      <c r="M14" s="48">
        <f>'2. Income Statement (accum)'!K14-'2. Income Statement (accum)'!J14</f>
        <v>-104785</v>
      </c>
      <c r="N14" s="48">
        <f>'2. Income Statement (accum)'!L14-'2. Income Statement (accum)'!K14</f>
        <v>-87738</v>
      </c>
      <c r="O14" s="48">
        <f t="shared" si="25"/>
        <v>-192523</v>
      </c>
      <c r="P14" s="48">
        <f>'2. Income Statement (accum)'!M14</f>
        <v>-142830</v>
      </c>
      <c r="Q14" s="48">
        <f>'2. Income Statement (accum)'!N14-'2. Income Statement (accum)'!M14</f>
        <v>-103595</v>
      </c>
      <c r="R14" s="48">
        <f>'2. Income Statement (accum)'!O14-'2. Income Statement (accum)'!N14</f>
        <v>-61819</v>
      </c>
      <c r="S14" s="48">
        <f>Q14+R14</f>
        <v>-165414</v>
      </c>
      <c r="T14" s="48">
        <f>'2. Income Statement (accum)'!P14</f>
        <v>-120096</v>
      </c>
      <c r="U14" s="48">
        <f>'2. Income Statement (accum)'!Q14-'2. Income Statement (accum)'!P14</f>
        <v>-100256</v>
      </c>
      <c r="V14" s="48">
        <f>'2. Income Statement (accum)'!R14-'2. Income Statement (accum)'!Q14</f>
        <v>-57094.839503643685</v>
      </c>
      <c r="W14" s="48">
        <f t="shared" si="27"/>
        <v>-157350.83950364369</v>
      </c>
      <c r="X14" s="48">
        <f>'2. Income Statement (accum)'!S14</f>
        <v>-92505</v>
      </c>
    </row>
    <row r="15" spans="1:24" x14ac:dyDescent="0.25">
      <c r="A15" s="47" t="s">
        <v>196</v>
      </c>
      <c r="B15" s="48">
        <f>'2. Income Statement (accum)'!B15</f>
        <v>0</v>
      </c>
      <c r="C15" s="48">
        <f>'2. Income Statement (accum)'!C15</f>
        <v>-12469</v>
      </c>
      <c r="D15" s="48">
        <f>'2. Income Statement (accum)'!D15</f>
        <v>-16526</v>
      </c>
      <c r="E15" s="48">
        <f>'2. Income Statement (accum)'!E15-'2. Income Statement (accum)'!D15</f>
        <v>-18236</v>
      </c>
      <c r="F15" s="48">
        <f>'2. Income Statement (accum)'!F15-'2. Income Statement (accum)'!E15</f>
        <v>-6614</v>
      </c>
      <c r="G15" s="48">
        <f t="shared" si="23"/>
        <v>-24850</v>
      </c>
      <c r="H15" s="48">
        <f>'2. Income Statement (accum)'!G15</f>
        <v>-18050</v>
      </c>
      <c r="I15" s="48">
        <f>'2. Income Statement (accum)'!H15-'2. Income Statement (accum)'!G15</f>
        <v>-20126</v>
      </c>
      <c r="J15" s="48">
        <f>'2. Income Statement (accum)'!I15-'2. Income Statement (accum)'!H15</f>
        <v>-14937</v>
      </c>
      <c r="K15" s="48">
        <f t="shared" si="24"/>
        <v>-35063</v>
      </c>
      <c r="L15" s="48">
        <f>'2. Income Statement (accum)'!J15</f>
        <v>-34244</v>
      </c>
      <c r="M15" s="48">
        <f>'2. Income Statement (accum)'!K15-'2. Income Statement (accum)'!J15</f>
        <v>-44081</v>
      </c>
      <c r="N15" s="48">
        <f>'2. Income Statement (accum)'!L15-'2. Income Statement (accum)'!K15</f>
        <v>-26028</v>
      </c>
      <c r="O15" s="48">
        <f t="shared" si="25"/>
        <v>-70109</v>
      </c>
      <c r="P15" s="48">
        <f>'2. Income Statement (accum)'!M15</f>
        <v>-40573</v>
      </c>
      <c r="Q15" s="48">
        <f>'2. Income Statement (accum)'!N15-'2. Income Statement (accum)'!M15</f>
        <v>-37012</v>
      </c>
      <c r="R15" s="48">
        <f>'2. Income Statement (accum)'!O15-'2. Income Statement (accum)'!N15</f>
        <v>-24022</v>
      </c>
      <c r="S15" s="48">
        <f t="shared" si="26"/>
        <v>-61034</v>
      </c>
      <c r="T15" s="48">
        <f>'2. Income Statement (accum)'!P15</f>
        <v>-52436</v>
      </c>
      <c r="U15" s="48">
        <f>'2. Income Statement (accum)'!Q15-'2. Income Statement (accum)'!P15</f>
        <v>-32048</v>
      </c>
      <c r="V15" s="48">
        <f>'2. Income Statement (accum)'!R15-'2. Income Statement (accum)'!Q15</f>
        <v>-12137</v>
      </c>
      <c r="W15" s="48">
        <f t="shared" si="27"/>
        <v>-44185</v>
      </c>
      <c r="X15" s="48">
        <f>'2. Income Statement (accum)'!S15</f>
        <v>-35588</v>
      </c>
    </row>
    <row r="16" spans="1:24" x14ac:dyDescent="0.25">
      <c r="A16" s="47" t="s">
        <v>197</v>
      </c>
      <c r="B16" s="48">
        <f>'2. Income Statement (accum)'!B16</f>
        <v>0</v>
      </c>
      <c r="C16" s="48">
        <f>'2. Income Statement (accum)'!C16</f>
        <v>0</v>
      </c>
      <c r="D16" s="48">
        <f>'2. Income Statement (accum)'!D16</f>
        <v>0</v>
      </c>
      <c r="E16" s="48">
        <f>'2. Income Statement (accum)'!E16-'2. Income Statement (accum)'!D16</f>
        <v>0</v>
      </c>
      <c r="F16" s="48">
        <f>'2. Income Statement (accum)'!F16-'2. Income Statement (accum)'!E16</f>
        <v>0</v>
      </c>
      <c r="G16" s="48">
        <f t="shared" si="23"/>
        <v>0</v>
      </c>
      <c r="H16" s="48">
        <f>'2. Income Statement (accum)'!G16</f>
        <v>0</v>
      </c>
      <c r="I16" s="48">
        <f>'2. Income Statement (accum)'!H16-'2. Income Statement (accum)'!G16</f>
        <v>-18318</v>
      </c>
      <c r="J16" s="48">
        <f>'2. Income Statement (accum)'!I16-'2. Income Statement (accum)'!H16</f>
        <v>-7949</v>
      </c>
      <c r="K16" s="48">
        <f t="shared" si="24"/>
        <v>-26267</v>
      </c>
      <c r="L16" s="48">
        <f>'2. Income Statement (accum)'!J16</f>
        <v>-20573</v>
      </c>
      <c r="M16" s="48">
        <f>'2. Income Statement (accum)'!K16-'2. Income Statement (accum)'!J16</f>
        <v>-13295</v>
      </c>
      <c r="N16" s="48">
        <f>'2. Income Statement (accum)'!L16-'2. Income Statement (accum)'!K16</f>
        <v>-17856</v>
      </c>
      <c r="O16" s="48">
        <f t="shared" si="25"/>
        <v>-31151</v>
      </c>
      <c r="P16" s="48">
        <f>'2. Income Statement (accum)'!M16</f>
        <v>-33910</v>
      </c>
      <c r="Q16" s="48">
        <f>'2. Income Statement (accum)'!N16-'2. Income Statement (accum)'!M16</f>
        <v>-15232</v>
      </c>
      <c r="R16" s="48">
        <f>'2. Income Statement (accum)'!O16-'2. Income Statement (accum)'!N16</f>
        <v>-15334</v>
      </c>
      <c r="S16" s="48">
        <f t="shared" si="26"/>
        <v>-30566</v>
      </c>
      <c r="T16" s="48">
        <f>'2. Income Statement (accum)'!P16</f>
        <v>-27106</v>
      </c>
      <c r="U16" s="48">
        <f>'2. Income Statement (accum)'!Q16-'2. Income Statement (accum)'!P16</f>
        <v>-4765</v>
      </c>
      <c r="V16" s="48">
        <f>'2. Income Statement (accum)'!R16-'2. Income Statement (accum)'!Q16</f>
        <v>-5017</v>
      </c>
      <c r="W16" s="48">
        <f t="shared" si="27"/>
        <v>-9782</v>
      </c>
      <c r="X16" s="48">
        <f>'2. Income Statement (accum)'!S16</f>
        <v>-13249</v>
      </c>
    </row>
    <row r="17" spans="1:24" x14ac:dyDescent="0.25">
      <c r="A17" s="47" t="s">
        <v>198</v>
      </c>
      <c r="B17" s="48">
        <f>'2. Income Statement (accum)'!B17</f>
        <v>0</v>
      </c>
      <c r="C17" s="48">
        <f>'2. Income Statement (accum)'!C17</f>
        <v>-27053</v>
      </c>
      <c r="D17" s="48">
        <f>'2. Income Statement (accum)'!D17</f>
        <v>-30762</v>
      </c>
      <c r="E17" s="48">
        <f>'2. Income Statement (accum)'!E17-'2. Income Statement (accum)'!D17</f>
        <v>-12657</v>
      </c>
      <c r="F17" s="48">
        <f>'2. Income Statement (accum)'!F17-'2. Income Statement (accum)'!E17</f>
        <v>-12845</v>
      </c>
      <c r="G17" s="48">
        <f t="shared" si="23"/>
        <v>-25502</v>
      </c>
      <c r="H17" s="48">
        <f>'2. Income Statement (accum)'!G17</f>
        <v>-35498</v>
      </c>
      <c r="I17" s="48">
        <f>'2. Income Statement (accum)'!H17-'2. Income Statement (accum)'!G17</f>
        <v>-19989</v>
      </c>
      <c r="J17" s="48">
        <f>'2. Income Statement (accum)'!I17-'2. Income Statement (accum)'!H17</f>
        <v>-7798</v>
      </c>
      <c r="K17" s="48">
        <f t="shared" si="24"/>
        <v>-27787</v>
      </c>
      <c r="L17" s="48">
        <f>'2. Income Statement (accum)'!J17</f>
        <v>-24171</v>
      </c>
      <c r="M17" s="48">
        <f>'2. Income Statement (accum)'!K17-'2. Income Statement (accum)'!J17</f>
        <v>-19557</v>
      </c>
      <c r="N17" s="48">
        <f>'2. Income Statement (accum)'!L17-'2. Income Statement (accum)'!K17</f>
        <v>-43263</v>
      </c>
      <c r="O17" s="48">
        <f t="shared" si="25"/>
        <v>-62820</v>
      </c>
      <c r="P17" s="48">
        <f>'2. Income Statement (accum)'!M17</f>
        <v>-27844</v>
      </c>
      <c r="Q17" s="48">
        <f>'2. Income Statement (accum)'!N17-'2. Income Statement (accum)'!M17</f>
        <v>-15454</v>
      </c>
      <c r="R17" s="48">
        <f>'2. Income Statement (accum)'!O17-'2. Income Statement (accum)'!N17</f>
        <v>-14696</v>
      </c>
      <c r="S17" s="48">
        <f t="shared" si="26"/>
        <v>-30150</v>
      </c>
      <c r="T17" s="48">
        <f>'2. Income Statement (accum)'!P17</f>
        <v>-25179</v>
      </c>
      <c r="U17" s="48">
        <f>'2. Income Statement (accum)'!Q17-'2. Income Statement (accum)'!P17</f>
        <v>-13697</v>
      </c>
      <c r="V17" s="48">
        <f>'2. Income Statement (accum)'!R17-'2. Income Statement (accum)'!Q17</f>
        <v>-10442</v>
      </c>
      <c r="W17" s="48">
        <f t="shared" si="27"/>
        <v>-24139</v>
      </c>
      <c r="X17" s="48">
        <f>'2. Income Statement (accum)'!S17</f>
        <v>-17697</v>
      </c>
    </row>
    <row r="18" spans="1:24" x14ac:dyDescent="0.25">
      <c r="A18" s="47" t="s">
        <v>199</v>
      </c>
      <c r="B18" s="48">
        <f>'2. Income Statement (accum)'!B18</f>
        <v>0</v>
      </c>
      <c r="C18" s="48">
        <f>'2. Income Statement (accum)'!C18</f>
        <v>0</v>
      </c>
      <c r="D18" s="48">
        <f>'2. Income Statement (accum)'!D18</f>
        <v>0</v>
      </c>
      <c r="E18" s="48">
        <f>'2. Income Statement (accum)'!E18-'2. Income Statement (accum)'!D18</f>
        <v>0</v>
      </c>
      <c r="F18" s="48">
        <f>'2. Income Statement (accum)'!F18-'2. Income Statement (accum)'!E18</f>
        <v>0</v>
      </c>
      <c r="G18" s="48">
        <f t="shared" si="23"/>
        <v>0</v>
      </c>
      <c r="H18" s="48">
        <f>'2. Income Statement (accum)'!G18</f>
        <v>0</v>
      </c>
      <c r="I18" s="48">
        <f>'2. Income Statement (accum)'!H18-'2. Income Statement (accum)'!G18</f>
        <v>0</v>
      </c>
      <c r="J18" s="48">
        <f>'2. Income Statement (accum)'!I18-'2. Income Statement (accum)'!H18</f>
        <v>0</v>
      </c>
      <c r="K18" s="48">
        <f t="shared" si="24"/>
        <v>0</v>
      </c>
      <c r="L18" s="48">
        <f>'2. Income Statement (accum)'!J18</f>
        <v>0</v>
      </c>
      <c r="M18" s="48">
        <f>'2. Income Statement (accum)'!K18-'2. Income Statement (accum)'!J18</f>
        <v>0</v>
      </c>
      <c r="N18" s="48">
        <f>'2. Income Statement (accum)'!L18-'2. Income Statement (accum)'!K18</f>
        <v>-51813</v>
      </c>
      <c r="O18" s="48">
        <f t="shared" si="25"/>
        <v>-51813</v>
      </c>
      <c r="P18" s="48">
        <f>'2. Income Statement (accum)'!M18</f>
        <v>-18497</v>
      </c>
      <c r="Q18" s="48">
        <f>'2. Income Statement (accum)'!N18-'2. Income Statement (accum)'!M18</f>
        <v>18497</v>
      </c>
      <c r="R18" s="48">
        <f>'2. Income Statement (accum)'!O18-'2. Income Statement (accum)'!N18</f>
        <v>-68651</v>
      </c>
      <c r="S18" s="48">
        <f t="shared" si="26"/>
        <v>-50154</v>
      </c>
      <c r="T18" s="48">
        <f>'2. Income Statement (accum)'!P18</f>
        <v>-12004</v>
      </c>
      <c r="U18" s="48">
        <f>'2. Income Statement (accum)'!Q18-'2. Income Statement (accum)'!P18</f>
        <v>12004</v>
      </c>
      <c r="V18" s="48">
        <f>'2. Income Statement (accum)'!R18-'2. Income Statement (accum)'!Q18</f>
        <v>0</v>
      </c>
      <c r="W18" s="48">
        <f t="shared" si="27"/>
        <v>12004</v>
      </c>
      <c r="X18" s="48">
        <f>'2. Income Statement (accum)'!S18</f>
        <v>-10723</v>
      </c>
    </row>
    <row r="19" spans="1:24" x14ac:dyDescent="0.25">
      <c r="A19" s="47" t="s">
        <v>200</v>
      </c>
      <c r="B19" s="48">
        <f>'2. Income Statement (accum)'!B19</f>
        <v>0</v>
      </c>
      <c r="C19" s="48">
        <f>'2. Income Statement (accum)'!C19</f>
        <v>0</v>
      </c>
      <c r="D19" s="48">
        <f>'2. Income Statement (accum)'!D19</f>
        <v>0</v>
      </c>
      <c r="E19" s="48">
        <f>'2. Income Statement (accum)'!E19-'2. Income Statement (accum)'!D19</f>
        <v>0</v>
      </c>
      <c r="F19" s="48">
        <f>'2. Income Statement (accum)'!F19-'2. Income Statement (accum)'!E19</f>
        <v>0</v>
      </c>
      <c r="G19" s="48">
        <f t="shared" si="23"/>
        <v>0</v>
      </c>
      <c r="H19" s="48">
        <f>'2. Income Statement (accum)'!G19</f>
        <v>0</v>
      </c>
      <c r="I19" s="48">
        <f>'2. Income Statement (accum)'!H19-'2. Income Statement (accum)'!G19</f>
        <v>0</v>
      </c>
      <c r="J19" s="48">
        <f>'2. Income Statement (accum)'!I19-'2. Income Statement (accum)'!H19</f>
        <v>0</v>
      </c>
      <c r="K19" s="48">
        <f t="shared" si="24"/>
        <v>0</v>
      </c>
      <c r="L19" s="48">
        <f>'2. Income Statement (accum)'!J19</f>
        <v>0</v>
      </c>
      <c r="M19" s="48">
        <f>'2. Income Statement (accum)'!K19-'2. Income Statement (accum)'!J19</f>
        <v>0</v>
      </c>
      <c r="N19" s="48">
        <f>'2. Income Statement (accum)'!L19-'2. Income Statement (accum)'!K19</f>
        <v>-36641</v>
      </c>
      <c r="O19" s="48">
        <f t="shared" si="25"/>
        <v>-36641</v>
      </c>
      <c r="P19" s="48">
        <f>'2. Income Statement (accum)'!M19</f>
        <v>-17340</v>
      </c>
      <c r="Q19" s="48">
        <f>'2. Income Statement (accum)'!N19-'2. Income Statement (accum)'!M19</f>
        <v>17340</v>
      </c>
      <c r="R19" s="48">
        <f>'2. Income Statement (accum)'!O19-'2. Income Statement (accum)'!N19</f>
        <v>-30398</v>
      </c>
      <c r="S19" s="48">
        <f t="shared" si="26"/>
        <v>-13058</v>
      </c>
      <c r="T19" s="48">
        <f>'2. Income Statement (accum)'!P19</f>
        <v>-9370</v>
      </c>
      <c r="U19" s="48">
        <f>'2. Income Statement (accum)'!Q19-'2. Income Statement (accum)'!P19</f>
        <v>9370</v>
      </c>
      <c r="V19" s="48">
        <f>'2. Income Statement (accum)'!R19-'2. Income Statement (accum)'!Q19</f>
        <v>0</v>
      </c>
      <c r="W19" s="48">
        <f t="shared" si="27"/>
        <v>9370</v>
      </c>
      <c r="X19" s="48">
        <f>'2. Income Statement (accum)'!S19</f>
        <v>-5837</v>
      </c>
    </row>
    <row r="20" spans="1:24" x14ac:dyDescent="0.25">
      <c r="A20" s="47" t="s">
        <v>99</v>
      </c>
      <c r="B20" s="48">
        <f>'2. Income Statement (accum)'!B20</f>
        <v>-7762</v>
      </c>
      <c r="C20" s="48">
        <f>'2. Income Statement (accum)'!C20</f>
        <v>-96016</v>
      </c>
      <c r="D20" s="48">
        <f>'2. Income Statement (accum)'!D20</f>
        <v>0</v>
      </c>
      <c r="E20" s="48">
        <f>'2. Income Statement (accum)'!E20-'2. Income Statement (accum)'!D20</f>
        <v>0</v>
      </c>
      <c r="F20" s="48">
        <f>'2. Income Statement (accum)'!F20-'2. Income Statement (accum)'!E20</f>
        <v>0</v>
      </c>
      <c r="G20" s="48">
        <f t="shared" si="23"/>
        <v>0</v>
      </c>
      <c r="H20" s="48">
        <f>'2. Income Statement (accum)'!G20</f>
        <v>-495064</v>
      </c>
      <c r="I20" s="48">
        <f>'2. Income Statement (accum)'!H20-'2. Income Statement (accum)'!G20</f>
        <v>-131868</v>
      </c>
      <c r="J20" s="48">
        <f>'2. Income Statement (accum)'!I20-'2. Income Statement (accum)'!H20</f>
        <v>-146</v>
      </c>
      <c r="K20" s="48">
        <f t="shared" si="24"/>
        <v>-132014</v>
      </c>
      <c r="L20" s="48">
        <f>'2. Income Statement (accum)'!J20</f>
        <v>-26</v>
      </c>
      <c r="M20" s="48">
        <f>'2. Income Statement (accum)'!K20-'2. Income Statement (accum)'!J20</f>
        <v>-1392</v>
      </c>
      <c r="N20" s="48">
        <f>'2. Income Statement (accum)'!L20-'2. Income Statement (accum)'!K20</f>
        <v>-2388</v>
      </c>
      <c r="O20" s="48">
        <f t="shared" si="25"/>
        <v>-3780</v>
      </c>
      <c r="P20" s="48">
        <f>'2. Income Statement (accum)'!M20</f>
        <v>-890</v>
      </c>
      <c r="Q20" s="48">
        <f>'2. Income Statement (accum)'!N20-'2. Income Statement (accum)'!M20</f>
        <v>-4803</v>
      </c>
      <c r="R20" s="48">
        <f>'2. Income Statement (accum)'!O20-'2. Income Statement (accum)'!N20</f>
        <v>-3035</v>
      </c>
      <c r="S20" s="48">
        <f t="shared" si="26"/>
        <v>-7838</v>
      </c>
      <c r="T20" s="48">
        <f>'2. Income Statement (accum)'!P20</f>
        <v>-3844</v>
      </c>
      <c r="U20" s="48">
        <f>'2. Income Statement (accum)'!Q20-'2. Income Statement (accum)'!P20</f>
        <v>1369</v>
      </c>
      <c r="V20" s="48">
        <f>'2. Income Statement (accum)'!R20-'2. Income Statement (accum)'!Q20</f>
        <v>-3445.3753559514298</v>
      </c>
      <c r="W20" s="48">
        <f t="shared" si="27"/>
        <v>-2076.3753559514298</v>
      </c>
      <c r="X20" s="48" t="str">
        <f>'2. Income Statement (accum)'!S20</f>
        <v>-</v>
      </c>
    </row>
    <row r="21" spans="1:24" x14ac:dyDescent="0.25">
      <c r="A21" s="47" t="s">
        <v>96</v>
      </c>
      <c r="B21" s="48">
        <f>'2. Income Statement (accum)'!B21</f>
        <v>-5047</v>
      </c>
      <c r="C21" s="48">
        <f>'2. Income Statement (accum)'!C21</f>
        <v>-46838</v>
      </c>
      <c r="D21" s="48">
        <f>'2. Income Statement (accum)'!D21</f>
        <v>-72778</v>
      </c>
      <c r="E21" s="48">
        <f>'2. Income Statement (accum)'!E21-'2. Income Statement (accum)'!D21</f>
        <v>-68079</v>
      </c>
      <c r="F21" s="48">
        <f>'2. Income Statement (accum)'!F21-'2. Income Statement (accum)'!E21</f>
        <v>-56746</v>
      </c>
      <c r="G21" s="48">
        <f t="shared" si="23"/>
        <v>-124825</v>
      </c>
      <c r="H21" s="48">
        <f>'2. Income Statement (accum)'!G21</f>
        <v>-138783</v>
      </c>
      <c r="I21" s="48">
        <f>'2. Income Statement (accum)'!H21-'2. Income Statement (accum)'!G21</f>
        <v>12074</v>
      </c>
      <c r="J21" s="48">
        <f>'2. Income Statement (accum)'!I21-'2. Income Statement (accum)'!H21</f>
        <v>5716</v>
      </c>
      <c r="K21" s="48">
        <f t="shared" si="24"/>
        <v>17790</v>
      </c>
      <c r="L21" s="48">
        <f>'2. Income Statement (accum)'!J21</f>
        <v>-96097</v>
      </c>
      <c r="M21" s="48">
        <f>'2. Income Statement (accum)'!K21-'2. Income Statement (accum)'!J21</f>
        <v>-151788</v>
      </c>
      <c r="N21" s="48">
        <f>'2. Income Statement (accum)'!L21-'2. Income Statement (accum)'!K21</f>
        <v>130697</v>
      </c>
      <c r="O21" s="48">
        <f t="shared" si="25"/>
        <v>-21091</v>
      </c>
      <c r="P21" s="48">
        <f>'2. Income Statement (accum)'!M21</f>
        <v>-114003</v>
      </c>
      <c r="Q21" s="48">
        <f>'2. Income Statement (accum)'!N21-'2. Income Statement (accum)'!M21</f>
        <v>-109343</v>
      </c>
      <c r="R21" s="48">
        <f>'2. Income Statement (accum)'!O21-'2. Income Statement (accum)'!N21</f>
        <v>918</v>
      </c>
      <c r="S21" s="48">
        <f t="shared" si="26"/>
        <v>-108425</v>
      </c>
      <c r="T21" s="48">
        <f>'2. Income Statement (accum)'!P21</f>
        <v>-55826</v>
      </c>
      <c r="U21" s="48">
        <f>'2. Income Statement (accum)'!Q21-'2. Income Statement (accum)'!P21</f>
        <v>-262166</v>
      </c>
      <c r="V21" s="48">
        <f>'2. Income Statement (accum)'!R21-'2. Income Statement (accum)'!Q21</f>
        <v>112202</v>
      </c>
      <c r="W21" s="48">
        <f t="shared" si="27"/>
        <v>-149964</v>
      </c>
      <c r="X21" s="48">
        <f>'2. Income Statement (accum)'!S21</f>
        <v>-66350</v>
      </c>
    </row>
    <row r="22" spans="1:24" s="7" customFormat="1" ht="13" x14ac:dyDescent="0.3">
      <c r="A22" s="14" t="s">
        <v>45</v>
      </c>
      <c r="B22" s="15">
        <f t="shared" ref="B22:T22" si="28">B4+B8</f>
        <v>30025</v>
      </c>
      <c r="C22" s="15">
        <f t="shared" si="28"/>
        <v>408018</v>
      </c>
      <c r="D22" s="15">
        <f t="shared" si="28"/>
        <v>1284297</v>
      </c>
      <c r="E22" s="15">
        <f t="shared" si="28"/>
        <v>913120</v>
      </c>
      <c r="F22" s="15">
        <f t="shared" si="28"/>
        <v>49155</v>
      </c>
      <c r="G22" s="15">
        <f t="shared" si="28"/>
        <v>962275</v>
      </c>
      <c r="H22" s="15">
        <f t="shared" si="28"/>
        <v>1107176</v>
      </c>
      <c r="I22" s="15">
        <f t="shared" si="28"/>
        <v>1567313</v>
      </c>
      <c r="J22" s="15">
        <f t="shared" si="28"/>
        <v>-434256</v>
      </c>
      <c r="K22" s="15">
        <f t="shared" si="28"/>
        <v>1133057</v>
      </c>
      <c r="L22" s="15">
        <f t="shared" si="28"/>
        <v>1690822</v>
      </c>
      <c r="M22" s="15">
        <f t="shared" si="28"/>
        <v>2570977</v>
      </c>
      <c r="N22" s="15">
        <f t="shared" si="28"/>
        <v>-357209</v>
      </c>
      <c r="O22" s="15">
        <f t="shared" si="28"/>
        <v>2213768</v>
      </c>
      <c r="P22" s="15">
        <f>P4+P8</f>
        <v>2342624</v>
      </c>
      <c r="Q22" s="15">
        <f t="shared" si="28"/>
        <v>3142139</v>
      </c>
      <c r="R22" s="15">
        <f t="shared" si="28"/>
        <v>-341320</v>
      </c>
      <c r="S22" s="15">
        <f t="shared" si="28"/>
        <v>2800819</v>
      </c>
      <c r="T22" s="15">
        <f t="shared" si="28"/>
        <v>660751</v>
      </c>
      <c r="U22" s="15">
        <f>U4+U8</f>
        <v>1828515</v>
      </c>
      <c r="V22" s="15">
        <f>V4+V8</f>
        <v>-194933.76129043847</v>
      </c>
      <c r="W22" s="15">
        <f>W4+W8</f>
        <v>1633581.2387095615</v>
      </c>
      <c r="X22" s="15">
        <f>'2. Income Statement (accum)'!S22</f>
        <v>1207861</v>
      </c>
    </row>
    <row r="24" spans="1:24" x14ac:dyDescent="0.25">
      <c r="A24" s="6" t="s">
        <v>46</v>
      </c>
      <c r="B24" s="5">
        <f t="shared" ref="B24" si="29">SUM(B25:B35)</f>
        <v>-3970</v>
      </c>
      <c r="C24" s="5">
        <f t="shared" ref="C24" si="30">SUM(C25:C35)</f>
        <v>-61982</v>
      </c>
      <c r="D24" s="5">
        <f t="shared" ref="D24" si="31">SUM(D25:D35)</f>
        <v>-100534</v>
      </c>
      <c r="E24" s="5">
        <f t="shared" ref="E24" si="32">SUM(E25:E35)</f>
        <v>-122924</v>
      </c>
      <c r="F24" s="5">
        <f t="shared" ref="F24" si="33">SUM(F25:F35)</f>
        <v>-63241</v>
      </c>
      <c r="G24" s="5">
        <f t="shared" ref="G24" si="34">SUM(G25:G35)</f>
        <v>-186165</v>
      </c>
      <c r="H24" s="5">
        <f t="shared" ref="H24" si="35">SUM(H25:H35)</f>
        <v>-205306</v>
      </c>
      <c r="I24" s="5">
        <f t="shared" ref="I24" si="36">SUM(I25:I35)</f>
        <v>-204204</v>
      </c>
      <c r="J24" s="5">
        <f t="shared" ref="J24" si="37">SUM(J25:J35)</f>
        <v>-450841</v>
      </c>
      <c r="K24" s="5">
        <f t="shared" ref="K24" si="38">SUM(K25:K35)</f>
        <v>-655045</v>
      </c>
      <c r="L24" s="5">
        <f t="shared" ref="L24" si="39">SUM(L25:L35)</f>
        <v>-389611</v>
      </c>
      <c r="M24" s="5">
        <f t="shared" ref="M24" si="40">SUM(M25:M35)</f>
        <v>-476728</v>
      </c>
      <c r="N24" s="5">
        <f t="shared" ref="N24" si="41">SUM(N25:N35)</f>
        <v>-345616</v>
      </c>
      <c r="O24" s="5">
        <f t="shared" ref="O24" si="42">SUM(O25:O35)</f>
        <v>-822344</v>
      </c>
      <c r="P24" s="5">
        <f t="shared" ref="P24:U24" si="43">SUM(P25:P35)</f>
        <v>-769716</v>
      </c>
      <c r="Q24" s="5">
        <f t="shared" si="43"/>
        <v>-508007</v>
      </c>
      <c r="R24" s="5">
        <f>SUM(R25:R35)</f>
        <v>-550532</v>
      </c>
      <c r="S24" s="5">
        <f>SUM(S25:S35)</f>
        <v>-1058539</v>
      </c>
      <c r="T24" s="5">
        <f t="shared" si="43"/>
        <v>-941014</v>
      </c>
      <c r="U24" s="5">
        <f t="shared" si="43"/>
        <v>-251315</v>
      </c>
      <c r="V24" s="5">
        <f>SUM(V25:V35)</f>
        <v>-581461.45755927125</v>
      </c>
      <c r="W24" s="5">
        <f>SUM(W25:W35)</f>
        <v>-832776.45755927113</v>
      </c>
      <c r="X24" s="5">
        <f>'2. Income Statement (accum)'!S24</f>
        <v>-1124101</v>
      </c>
    </row>
    <row r="25" spans="1:24" x14ac:dyDescent="0.25">
      <c r="A25" s="47" t="s">
        <v>191</v>
      </c>
      <c r="B25" s="48">
        <f>'2. Income Statement (accum)'!B25</f>
        <v>0</v>
      </c>
      <c r="C25" s="48">
        <f>'2. Income Statement (accum)'!C25</f>
        <v>-16090</v>
      </c>
      <c r="D25" s="48">
        <f>'2. Income Statement (accum)'!D25</f>
        <v>-18638</v>
      </c>
      <c r="E25" s="48">
        <f>'2. Income Statement (accum)'!E25-'2. Income Statement (accum)'!D25</f>
        <v>-27104</v>
      </c>
      <c r="F25" s="48">
        <f>'2. Income Statement (accum)'!F25-'2. Income Statement (accum)'!E25</f>
        <v>-19882</v>
      </c>
      <c r="G25" s="48">
        <f t="shared" ref="G25:G35" si="44">F25+E25</f>
        <v>-46986</v>
      </c>
      <c r="H25" s="48">
        <f>'2. Income Statement (accum)'!G25</f>
        <v>-56315</v>
      </c>
      <c r="I25" s="48">
        <f>'2. Income Statement (accum)'!H25-'2. Income Statement (accum)'!G25</f>
        <v>-62284</v>
      </c>
      <c r="J25" s="48">
        <f>'2. Income Statement (accum)'!I25-'2. Income Statement (accum)'!H25</f>
        <v>-211025</v>
      </c>
      <c r="K25" s="48">
        <f t="shared" ref="K25:K35" si="45">J25+I25</f>
        <v>-273309</v>
      </c>
      <c r="L25" s="48">
        <f>'2. Income Statement (accum)'!J25</f>
        <v>-110661</v>
      </c>
      <c r="M25" s="48">
        <f>'2. Income Statement (accum)'!K25-'2. Income Statement (accum)'!J25</f>
        <v>-80228</v>
      </c>
      <c r="N25" s="48">
        <f>'2. Income Statement (accum)'!L25-'2. Income Statement (accum)'!K25</f>
        <v>-147560</v>
      </c>
      <c r="O25" s="48">
        <f t="shared" ref="O25:O35" si="46">N25+M25</f>
        <v>-227788</v>
      </c>
      <c r="P25" s="48">
        <f>'2. Income Statement (accum)'!M25</f>
        <v>-268805</v>
      </c>
      <c r="Q25" s="48">
        <f>'2. Income Statement (accum)'!N25-'2. Income Statement (accum)'!M25</f>
        <v>-145297</v>
      </c>
      <c r="R25" s="48">
        <f>'2. Income Statement (accum)'!O25-'2. Income Statement (accum)'!N25</f>
        <v>-295080</v>
      </c>
      <c r="S25" s="48">
        <f t="shared" ref="S25:S35" si="47">Q25+R25</f>
        <v>-440377</v>
      </c>
      <c r="T25" s="48">
        <f>'2. Income Statement (accum)'!P25</f>
        <v>-443549</v>
      </c>
      <c r="U25" s="48">
        <f>'2. Income Statement (accum)'!Q25-'2. Income Statement (accum)'!P25</f>
        <v>28089</v>
      </c>
      <c r="V25" s="48">
        <f>'2. Income Statement (accum)'!R25-'2. Income Statement (accum)'!Q25</f>
        <v>-263476.06201416999</v>
      </c>
      <c r="W25" s="48">
        <f>U25+V25</f>
        <v>-235387.06201416999</v>
      </c>
      <c r="X25" s="48">
        <f>'2. Income Statement (accum)'!S25</f>
        <v>-495370</v>
      </c>
    </row>
    <row r="26" spans="1:24" x14ac:dyDescent="0.25">
      <c r="A26" s="47" t="s">
        <v>201</v>
      </c>
      <c r="B26" s="48">
        <f>'2. Income Statement (accum)'!B26</f>
        <v>0</v>
      </c>
      <c r="C26" s="48">
        <f>'2. Income Statement (accum)'!C26</f>
        <v>-19329</v>
      </c>
      <c r="D26" s="48">
        <f>'2. Income Statement (accum)'!D26</f>
        <v>-49077</v>
      </c>
      <c r="E26" s="48">
        <f>'2. Income Statement (accum)'!E26-'2. Income Statement (accum)'!D26</f>
        <v>-50012</v>
      </c>
      <c r="F26" s="48">
        <f>'2. Income Statement (accum)'!F26-'2. Income Statement (accum)'!E26</f>
        <v>-14935</v>
      </c>
      <c r="G26" s="48">
        <f t="shared" si="44"/>
        <v>-64947</v>
      </c>
      <c r="H26" s="48">
        <f>'2. Income Statement (accum)'!G26</f>
        <v>-74645</v>
      </c>
      <c r="I26" s="48">
        <f>'2. Income Statement (accum)'!H26-'2. Income Statement (accum)'!G26</f>
        <v>-85710</v>
      </c>
      <c r="J26" s="48">
        <f>'2. Income Statement (accum)'!I26-'2. Income Statement (accum)'!H26</f>
        <v>-32877</v>
      </c>
      <c r="K26" s="48">
        <f t="shared" si="45"/>
        <v>-118587</v>
      </c>
      <c r="L26" s="48">
        <f>'2. Income Statement (accum)'!J26</f>
        <v>-150568</v>
      </c>
      <c r="M26" s="48">
        <f>'2. Income Statement (accum)'!K26-'2. Income Statement (accum)'!J26</f>
        <v>-170447</v>
      </c>
      <c r="N26" s="48">
        <f>'2. Income Statement (accum)'!L26-'2. Income Statement (accum)'!K26</f>
        <v>-43735</v>
      </c>
      <c r="O26" s="48">
        <f t="shared" si="46"/>
        <v>-214182</v>
      </c>
      <c r="P26" s="48">
        <f>'2. Income Statement (accum)'!M26</f>
        <v>-163471</v>
      </c>
      <c r="Q26" s="48">
        <f>'2. Income Statement (accum)'!N26-'2. Income Statement (accum)'!M26</f>
        <v>-134354</v>
      </c>
      <c r="R26" s="48">
        <f>'2. Income Statement (accum)'!O26-'2. Income Statement (accum)'!N26</f>
        <v>-33693</v>
      </c>
      <c r="S26" s="48">
        <f t="shared" si="47"/>
        <v>-168047</v>
      </c>
      <c r="T26" s="48">
        <f>'2. Income Statement (accum)'!P26</f>
        <v>-104689</v>
      </c>
      <c r="U26" s="48">
        <f>'2. Income Statement (accum)'!Q26-'2. Income Statement (accum)'!P26</f>
        <v>-72037</v>
      </c>
      <c r="V26" s="48">
        <f>'2. Income Statement (accum)'!R26-'2. Income Statement (accum)'!Q26</f>
        <v>-52265.388616680168</v>
      </c>
      <c r="W26" s="48">
        <f t="shared" ref="W26:W35" si="48">U26+V26</f>
        <v>-124302.38861668017</v>
      </c>
      <c r="X26" s="48">
        <f>'2. Income Statement (accum)'!S26</f>
        <v>-116768</v>
      </c>
    </row>
    <row r="27" spans="1:24" x14ac:dyDescent="0.25">
      <c r="A27" s="47" t="s">
        <v>202</v>
      </c>
      <c r="B27" s="48">
        <f>'2. Income Statement (accum)'!B27</f>
        <v>-1314</v>
      </c>
      <c r="C27" s="48">
        <f>'2. Income Statement (accum)'!C27</f>
        <v>-5619</v>
      </c>
      <c r="D27" s="48">
        <f>'2. Income Statement (accum)'!D27</f>
        <v>-9919</v>
      </c>
      <c r="E27" s="48">
        <f>'2. Income Statement (accum)'!E27-'2. Income Statement (accum)'!D27</f>
        <v>-2532</v>
      </c>
      <c r="F27" s="48">
        <f>'2. Income Statement (accum)'!F27-'2. Income Statement (accum)'!E27</f>
        <v>-10262</v>
      </c>
      <c r="G27" s="48">
        <f t="shared" si="44"/>
        <v>-12794</v>
      </c>
      <c r="H27" s="48">
        <f>'2. Income Statement (accum)'!G27</f>
        <v>-20223</v>
      </c>
      <c r="I27" s="48">
        <f>'2. Income Statement (accum)'!H27-'2. Income Statement (accum)'!G27</f>
        <v>-8312</v>
      </c>
      <c r="J27" s="48">
        <f>'2. Income Statement (accum)'!I27-'2. Income Statement (accum)'!H27</f>
        <v>-164868</v>
      </c>
      <c r="K27" s="48">
        <f t="shared" si="45"/>
        <v>-173180</v>
      </c>
      <c r="L27" s="48">
        <f>'2. Income Statement (accum)'!J27</f>
        <v>-24677</v>
      </c>
      <c r="M27" s="48">
        <f>'2. Income Statement (accum)'!K27-'2. Income Statement (accum)'!J27</f>
        <v>-53548</v>
      </c>
      <c r="N27" s="48">
        <f>'2. Income Statement (accum)'!L27-'2. Income Statement (accum)'!K27</f>
        <v>-42260</v>
      </c>
      <c r="O27" s="48">
        <f t="shared" si="46"/>
        <v>-95808</v>
      </c>
      <c r="P27" s="48">
        <f>'2. Income Statement (accum)'!M27</f>
        <v>-93152</v>
      </c>
      <c r="Q27" s="48">
        <f>'2. Income Statement (accum)'!N27-'2. Income Statement (accum)'!M27</f>
        <v>-24761</v>
      </c>
      <c r="R27" s="48">
        <f>'2. Income Statement (accum)'!O27-'2. Income Statement (accum)'!N27</f>
        <v>-39960</v>
      </c>
      <c r="S27" s="48">
        <f t="shared" si="47"/>
        <v>-64721</v>
      </c>
      <c r="T27" s="48">
        <f>'2. Income Statement (accum)'!P27</f>
        <v>-50193</v>
      </c>
      <c r="U27" s="48">
        <f>'2. Income Statement (accum)'!Q27-'2. Income Statement (accum)'!P27</f>
        <v>-44909</v>
      </c>
      <c r="V27" s="48">
        <f>'2. Income Statement (accum)'!R27-'2. Income Statement (accum)'!Q27</f>
        <v>-64268.779129676113</v>
      </c>
      <c r="W27" s="48">
        <f t="shared" si="48"/>
        <v>-109177.77912967611</v>
      </c>
      <c r="X27" s="48">
        <f>'2. Income Statement (accum)'!S27</f>
        <v>-143172</v>
      </c>
    </row>
    <row r="28" spans="1:24" x14ac:dyDescent="0.25">
      <c r="A28" s="47" t="s">
        <v>203</v>
      </c>
      <c r="B28" s="48">
        <f>'2. Income Statement (accum)'!B28</f>
        <v>0</v>
      </c>
      <c r="C28" s="48">
        <f>'2. Income Statement (accum)'!C28</f>
        <v>0</v>
      </c>
      <c r="D28" s="48">
        <f>'2. Income Statement (accum)'!D28</f>
        <v>-1393</v>
      </c>
      <c r="E28" s="48">
        <f>'2. Income Statement (accum)'!E28-'2. Income Statement (accum)'!D28</f>
        <v>-26681</v>
      </c>
      <c r="F28" s="48">
        <f>'2. Income Statement (accum)'!F28-'2. Income Statement (accum)'!E28</f>
        <v>-1969</v>
      </c>
      <c r="G28" s="48">
        <f t="shared" si="44"/>
        <v>-28650</v>
      </c>
      <c r="H28" s="48">
        <f>'2. Income Statement (accum)'!G28</f>
        <v>-2235</v>
      </c>
      <c r="I28" s="48">
        <f>'2. Income Statement (accum)'!H28-'2. Income Statement (accum)'!G28</f>
        <v>-7966</v>
      </c>
      <c r="J28" s="48">
        <f>'2. Income Statement (accum)'!I28-'2. Income Statement (accum)'!H28</f>
        <v>-6768</v>
      </c>
      <c r="K28" s="48">
        <f t="shared" si="45"/>
        <v>-14734</v>
      </c>
      <c r="L28" s="48">
        <f>'2. Income Statement (accum)'!J28</f>
        <v>-15654</v>
      </c>
      <c r="M28" s="48">
        <f>'2. Income Statement (accum)'!K28-'2. Income Statement (accum)'!J28</f>
        <v>-70830</v>
      </c>
      <c r="N28" s="48">
        <f>'2. Income Statement (accum)'!L28-'2. Income Statement (accum)'!K28</f>
        <v>-23038</v>
      </c>
      <c r="O28" s="48">
        <f t="shared" si="46"/>
        <v>-93868</v>
      </c>
      <c r="P28" s="48">
        <f>'2. Income Statement (accum)'!M28</f>
        <v>-44935</v>
      </c>
      <c r="Q28" s="48">
        <f>'2. Income Statement (accum)'!N28-'2. Income Statement (accum)'!M28</f>
        <v>-74502</v>
      </c>
      <c r="R28" s="48">
        <f>'2. Income Statement (accum)'!O28-'2. Income Statement (accum)'!N28</f>
        <v>-16333</v>
      </c>
      <c r="S28" s="48">
        <f t="shared" si="47"/>
        <v>-90835</v>
      </c>
      <c r="T28" s="48">
        <f>'2. Income Statement (accum)'!P28</f>
        <v>-40935</v>
      </c>
      <c r="U28" s="48">
        <f>'2. Income Statement (accum)'!Q28-'2. Income Statement (accum)'!P28</f>
        <v>-41825</v>
      </c>
      <c r="V28" s="48">
        <f>'2. Income Statement (accum)'!R28-'2. Income Statement (accum)'!Q28</f>
        <v>-73480.356939271267</v>
      </c>
      <c r="W28" s="48">
        <f t="shared" si="48"/>
        <v>-115305.35693927127</v>
      </c>
      <c r="X28" s="48">
        <f>'2. Income Statement (accum)'!S28</f>
        <v>-122691</v>
      </c>
    </row>
    <row r="29" spans="1:24" x14ac:dyDescent="0.25">
      <c r="A29" s="47" t="s">
        <v>204</v>
      </c>
      <c r="B29" s="48">
        <f>'2. Income Statement (accum)'!B29</f>
        <v>0</v>
      </c>
      <c r="C29" s="48">
        <f>'2. Income Statement (accum)'!C29</f>
        <v>0</v>
      </c>
      <c r="D29" s="48">
        <f>'2. Income Statement (accum)'!D29</f>
        <v>0</v>
      </c>
      <c r="E29" s="48">
        <f>'2. Income Statement (accum)'!E29-'2. Income Statement (accum)'!D29</f>
        <v>0</v>
      </c>
      <c r="F29" s="48">
        <f>'2. Income Statement (accum)'!F29-'2. Income Statement (accum)'!E29</f>
        <v>0</v>
      </c>
      <c r="G29" s="48">
        <f t="shared" si="44"/>
        <v>0</v>
      </c>
      <c r="H29" s="48">
        <f>'2. Income Statement (accum)'!G29</f>
        <v>0</v>
      </c>
      <c r="I29" s="48">
        <f>'2. Income Statement (accum)'!H29-'2. Income Statement (accum)'!G29</f>
        <v>0</v>
      </c>
      <c r="J29" s="48">
        <f>'2. Income Statement (accum)'!I29-'2. Income Statement (accum)'!H29</f>
        <v>0</v>
      </c>
      <c r="K29" s="48">
        <f t="shared" si="45"/>
        <v>0</v>
      </c>
      <c r="L29" s="48">
        <f>'2. Income Statement (accum)'!J29</f>
        <v>-9389</v>
      </c>
      <c r="M29" s="48">
        <f>'2. Income Statement (accum)'!K29-'2. Income Statement (accum)'!J29</f>
        <v>9389</v>
      </c>
      <c r="N29" s="48">
        <f>'2. Income Statement (accum)'!L29-'2. Income Statement (accum)'!K29</f>
        <v>-15372</v>
      </c>
      <c r="O29" s="48">
        <f t="shared" si="46"/>
        <v>-5983</v>
      </c>
      <c r="P29" s="48">
        <f>'2. Income Statement (accum)'!M29</f>
        <v>-42253</v>
      </c>
      <c r="Q29" s="48">
        <f>'2. Income Statement (accum)'!N29-'2. Income Statement (accum)'!M29</f>
        <v>-27422</v>
      </c>
      <c r="R29" s="48">
        <f>'2. Income Statement (accum)'!O29-'2. Income Statement (accum)'!N29</f>
        <v>-96342</v>
      </c>
      <c r="S29" s="48">
        <f t="shared" si="47"/>
        <v>-123764</v>
      </c>
      <c r="T29" s="48">
        <f>'2. Income Statement (accum)'!P29</f>
        <v>-77442</v>
      </c>
      <c r="U29" s="48">
        <f>'2. Income Statement (accum)'!Q29-'2. Income Statement (accum)'!P29</f>
        <v>-30958</v>
      </c>
      <c r="V29" s="48">
        <f>'2. Income Statement (accum)'!R29-'2. Income Statement (accum)'!Q29</f>
        <v>23304</v>
      </c>
      <c r="W29" s="48">
        <f t="shared" si="48"/>
        <v>-7654</v>
      </c>
      <c r="X29" s="48">
        <f>'2. Income Statement (accum)'!S29</f>
        <v>-37709</v>
      </c>
    </row>
    <row r="30" spans="1:24" x14ac:dyDescent="0.25">
      <c r="A30" s="47" t="s">
        <v>190</v>
      </c>
      <c r="B30" s="48">
        <f>'2. Income Statement (accum)'!B30</f>
        <v>0</v>
      </c>
      <c r="C30" s="48">
        <f>'2. Income Statement (accum)'!C30</f>
        <v>-953</v>
      </c>
      <c r="D30" s="48">
        <f>'2. Income Statement (accum)'!D30</f>
        <v>-5618</v>
      </c>
      <c r="E30" s="48">
        <f>'2. Income Statement (accum)'!E30-'2. Income Statement (accum)'!D30</f>
        <v>-8665</v>
      </c>
      <c r="F30" s="48">
        <f>'2. Income Statement (accum)'!F30-'2. Income Statement (accum)'!E30</f>
        <v>-94</v>
      </c>
      <c r="G30" s="48">
        <f t="shared" si="44"/>
        <v>-8759</v>
      </c>
      <c r="H30" s="48">
        <f>'2. Income Statement (accum)'!G30</f>
        <v>-17233</v>
      </c>
      <c r="I30" s="48">
        <f>'2. Income Statement (accum)'!H30-'2. Income Statement (accum)'!G30</f>
        <v>-8787</v>
      </c>
      <c r="J30" s="48">
        <f>'2. Income Statement (accum)'!I30-'2. Income Statement (accum)'!H30</f>
        <v>-9143</v>
      </c>
      <c r="K30" s="48">
        <f t="shared" si="45"/>
        <v>-17930</v>
      </c>
      <c r="L30" s="48">
        <f>'2. Income Statement (accum)'!J30</f>
        <v>-11686</v>
      </c>
      <c r="M30" s="48">
        <f>'2. Income Statement (accum)'!K30-'2. Income Statement (accum)'!J30</f>
        <v>-43646</v>
      </c>
      <c r="N30" s="48">
        <f>'2. Income Statement (accum)'!L30-'2. Income Statement (accum)'!K30</f>
        <v>-16940</v>
      </c>
      <c r="O30" s="48">
        <f t="shared" si="46"/>
        <v>-60586</v>
      </c>
      <c r="P30" s="48">
        <f>'2. Income Statement (accum)'!M30</f>
        <v>-39975</v>
      </c>
      <c r="Q30" s="48">
        <f>'2. Income Statement (accum)'!N30-'2. Income Statement (accum)'!M30</f>
        <v>-21671</v>
      </c>
      <c r="R30" s="48">
        <f>'2. Income Statement (accum)'!O30-'2. Income Statement (accum)'!N30</f>
        <v>-19951</v>
      </c>
      <c r="S30" s="48">
        <f t="shared" si="47"/>
        <v>-41622</v>
      </c>
      <c r="T30" s="48">
        <f>'2. Income Statement (accum)'!P30</f>
        <v>-43395</v>
      </c>
      <c r="U30" s="48">
        <f>'2. Income Statement (accum)'!Q30-'2. Income Statement (accum)'!P30</f>
        <v>-57897</v>
      </c>
      <c r="V30" s="48">
        <f>'2. Income Statement (accum)'!R30-'2. Income Statement (accum)'!Q30</f>
        <v>-4325</v>
      </c>
      <c r="W30" s="48">
        <f t="shared" si="48"/>
        <v>-62222</v>
      </c>
      <c r="X30" s="48">
        <f>'2. Income Statement (accum)'!S30</f>
        <v>-53336</v>
      </c>
    </row>
    <row r="31" spans="1:24" x14ac:dyDescent="0.25">
      <c r="A31" s="47" t="s">
        <v>197</v>
      </c>
      <c r="B31" s="48">
        <f>'2. Income Statement (accum)'!B31</f>
        <v>0</v>
      </c>
      <c r="C31" s="48">
        <f>'2. Income Statement (accum)'!C31</f>
        <v>0</v>
      </c>
      <c r="D31" s="48">
        <f>'2. Income Statement (accum)'!D31</f>
        <v>0</v>
      </c>
      <c r="E31" s="48">
        <f>'2. Income Statement (accum)'!E31-'2. Income Statement (accum)'!D31</f>
        <v>0</v>
      </c>
      <c r="F31" s="48">
        <f>'2. Income Statement (accum)'!F31-'2. Income Statement (accum)'!E31</f>
        <v>0</v>
      </c>
      <c r="G31" s="48">
        <f t="shared" si="44"/>
        <v>0</v>
      </c>
      <c r="H31" s="48">
        <f>'2. Income Statement (accum)'!G31</f>
        <v>0</v>
      </c>
      <c r="I31" s="48">
        <f>'2. Income Statement (accum)'!H31-'2. Income Statement (accum)'!G31</f>
        <v>-8296</v>
      </c>
      <c r="J31" s="48">
        <f>'2. Income Statement (accum)'!I31-'2. Income Statement (accum)'!H31</f>
        <v>-7957</v>
      </c>
      <c r="K31" s="48">
        <f t="shared" si="45"/>
        <v>-16253</v>
      </c>
      <c r="L31" s="48">
        <f>'2. Income Statement (accum)'!J31</f>
        <v>-9135</v>
      </c>
      <c r="M31" s="48">
        <f>'2. Income Statement (accum)'!K31-'2. Income Statement (accum)'!J31</f>
        <v>-2318</v>
      </c>
      <c r="N31" s="48">
        <f>'2. Income Statement (accum)'!L31-'2. Income Statement (accum)'!K31</f>
        <v>-17314</v>
      </c>
      <c r="O31" s="48">
        <f t="shared" si="46"/>
        <v>-19632</v>
      </c>
      <c r="P31" s="48">
        <f>'2. Income Statement (accum)'!M31</f>
        <v>-23588</v>
      </c>
      <c r="Q31" s="48">
        <f>'2. Income Statement (accum)'!N31-'2. Income Statement (accum)'!M31</f>
        <v>-6917</v>
      </c>
      <c r="R31" s="48">
        <f>'2. Income Statement (accum)'!O31-'2. Income Statement (accum)'!N31</f>
        <v>-15021</v>
      </c>
      <c r="S31" s="48">
        <f t="shared" si="47"/>
        <v>-21938</v>
      </c>
      <c r="T31" s="48">
        <f>'2. Income Statement (accum)'!P31</f>
        <v>-11621</v>
      </c>
      <c r="U31" s="48">
        <f>'2. Income Statement (accum)'!Q31-'2. Income Statement (accum)'!P31</f>
        <v>-10273</v>
      </c>
      <c r="V31" s="48">
        <f>'2. Income Statement (accum)'!R31-'2. Income Statement (accum)'!Q31</f>
        <v>-11380.997009838058</v>
      </c>
      <c r="W31" s="48">
        <f t="shared" si="48"/>
        <v>-21653.997009838058</v>
      </c>
      <c r="X31" s="48">
        <f>'2. Income Statement (accum)'!S31</f>
        <v>-10433</v>
      </c>
    </row>
    <row r="32" spans="1:24" x14ac:dyDescent="0.25">
      <c r="A32" s="47" t="s">
        <v>205</v>
      </c>
      <c r="B32" s="48">
        <f>'2. Income Statement (accum)'!B32</f>
        <v>-1571</v>
      </c>
      <c r="C32" s="48">
        <f>'2. Income Statement (accum)'!C32</f>
        <v>-1955</v>
      </c>
      <c r="D32" s="48">
        <f>'2. Income Statement (accum)'!D32</f>
        <v>0</v>
      </c>
      <c r="E32" s="48">
        <f>'2. Income Statement (accum)'!E32-'2. Income Statement (accum)'!D32</f>
        <v>0</v>
      </c>
      <c r="F32" s="48">
        <f>'2. Income Statement (accum)'!F32-'2. Income Statement (accum)'!E32</f>
        <v>-2337</v>
      </c>
      <c r="G32" s="48">
        <f t="shared" si="44"/>
        <v>-2337</v>
      </c>
      <c r="H32" s="48">
        <f>'2. Income Statement (accum)'!G32</f>
        <v>-2550</v>
      </c>
      <c r="I32" s="48">
        <f>'2. Income Statement (accum)'!H32-'2. Income Statement (accum)'!G32</f>
        <v>-5453</v>
      </c>
      <c r="J32" s="48">
        <f>'2. Income Statement (accum)'!I32-'2. Income Statement (accum)'!H32</f>
        <v>-1990</v>
      </c>
      <c r="K32" s="48">
        <f t="shared" si="45"/>
        <v>-7443</v>
      </c>
      <c r="L32" s="48">
        <f>'2. Income Statement (accum)'!J32</f>
        <v>-8677</v>
      </c>
      <c r="M32" s="48">
        <f>'2. Income Statement (accum)'!K32-'2. Income Statement (accum)'!J32</f>
        <v>-9869</v>
      </c>
      <c r="N32" s="48">
        <f>'2. Income Statement (accum)'!L32-'2. Income Statement (accum)'!K32</f>
        <v>-11317</v>
      </c>
      <c r="O32" s="48">
        <f t="shared" si="46"/>
        <v>-21186</v>
      </c>
      <c r="P32" s="48">
        <f>'2. Income Statement (accum)'!M32</f>
        <v>-16155</v>
      </c>
      <c r="Q32" s="48">
        <f>'2. Income Statement (accum)'!N32-'2. Income Statement (accum)'!M32</f>
        <v>-18291</v>
      </c>
      <c r="R32" s="48">
        <f>'2. Income Statement (accum)'!O32-'2. Income Statement (accum)'!N32</f>
        <v>-45055</v>
      </c>
      <c r="S32" s="48">
        <f t="shared" si="47"/>
        <v>-63346</v>
      </c>
      <c r="T32" s="48">
        <f>'2. Income Statement (accum)'!P32</f>
        <v>-22098</v>
      </c>
      <c r="U32" s="48">
        <f>'2. Income Statement (accum)'!Q32-'2. Income Statement (accum)'!P32</f>
        <v>-6953</v>
      </c>
      <c r="V32" s="48">
        <f>'2. Income Statement (accum)'!R32-'2. Income Statement (accum)'!Q32</f>
        <v>-3093.482484048578</v>
      </c>
      <c r="W32" s="48">
        <f t="shared" si="48"/>
        <v>-10046.482484048578</v>
      </c>
      <c r="X32" s="48">
        <f>'2. Income Statement (accum)'!S32</f>
        <v>-10568</v>
      </c>
    </row>
    <row r="33" spans="1:25" x14ac:dyDescent="0.25">
      <c r="A33" s="47" t="s">
        <v>194</v>
      </c>
      <c r="B33" s="48">
        <f>'2. Income Statement (accum)'!B33</f>
        <v>0</v>
      </c>
      <c r="C33" s="48">
        <f>'2. Income Statement (accum)'!C33</f>
        <v>-2221</v>
      </c>
      <c r="D33" s="48">
        <f>'2. Income Statement (accum)'!D33</f>
        <v>-1832</v>
      </c>
      <c r="E33" s="48">
        <f>'2. Income Statement (accum)'!E33-'2. Income Statement (accum)'!D33</f>
        <v>-576</v>
      </c>
      <c r="F33" s="48">
        <f>'2. Income Statement (accum)'!F33-'2. Income Statement (accum)'!E33</f>
        <v>-798</v>
      </c>
      <c r="G33" s="48">
        <f t="shared" si="44"/>
        <v>-1374</v>
      </c>
      <c r="H33" s="48">
        <f>'2. Income Statement (accum)'!G33</f>
        <v>-1349</v>
      </c>
      <c r="I33" s="48">
        <f>'2. Income Statement (accum)'!H33-'2. Income Statement (accum)'!G33</f>
        <v>-701</v>
      </c>
      <c r="J33" s="48">
        <f>'2. Income Statement (accum)'!I33-'2. Income Statement (accum)'!H33</f>
        <v>-1086</v>
      </c>
      <c r="K33" s="48">
        <f t="shared" si="45"/>
        <v>-1787</v>
      </c>
      <c r="L33" s="48">
        <f>'2. Income Statement (accum)'!J33</f>
        <v>-7704</v>
      </c>
      <c r="M33" s="48">
        <f>'2. Income Statement (accum)'!K33-'2. Income Statement (accum)'!J33</f>
        <v>-2789</v>
      </c>
      <c r="N33" s="48">
        <f>'2. Income Statement (accum)'!L33-'2. Income Statement (accum)'!K33</f>
        <v>-3386</v>
      </c>
      <c r="O33" s="48">
        <f t="shared" si="46"/>
        <v>-6175</v>
      </c>
      <c r="P33" s="48">
        <f>'2. Income Statement (accum)'!M33</f>
        <v>-9382</v>
      </c>
      <c r="Q33" s="48">
        <f>'2. Income Statement (accum)'!N33-'2. Income Statement (accum)'!M33</f>
        <v>-5047</v>
      </c>
      <c r="R33" s="48">
        <f>'2. Income Statement (accum)'!O33-'2. Income Statement (accum)'!N33</f>
        <v>-6238</v>
      </c>
      <c r="S33" s="48">
        <f t="shared" si="47"/>
        <v>-11285</v>
      </c>
      <c r="T33" s="48">
        <f>'2. Income Statement (accum)'!P33</f>
        <v>-32692</v>
      </c>
      <c r="U33" s="48">
        <f>'2. Income Statement (accum)'!Q33-'2. Income Statement (accum)'!P33</f>
        <v>-10600</v>
      </c>
      <c r="V33" s="48">
        <f>'2. Income Statement (accum)'!R33-'2. Income Statement (accum)'!Q33</f>
        <v>-59778.092576558702</v>
      </c>
      <c r="W33" s="48">
        <f t="shared" si="48"/>
        <v>-70378.092576558702</v>
      </c>
      <c r="X33" s="48">
        <f>'2. Income Statement (accum)'!S33</f>
        <v>-41678</v>
      </c>
    </row>
    <row r="34" spans="1:25" x14ac:dyDescent="0.25">
      <c r="A34" s="47" t="s">
        <v>192</v>
      </c>
      <c r="B34" s="48">
        <f>'2. Income Statement (accum)'!B34</f>
        <v>-466</v>
      </c>
      <c r="C34" s="48">
        <f>'2. Income Statement (accum)'!C34</f>
        <v>-6746</v>
      </c>
      <c r="D34" s="48">
        <f>'2. Income Statement (accum)'!D34</f>
        <v>-9400</v>
      </c>
      <c r="E34" s="48">
        <f>'2. Income Statement (accum)'!E34-'2. Income Statement (accum)'!D34</f>
        <v>-4747</v>
      </c>
      <c r="F34" s="48">
        <f>'2. Income Statement (accum)'!F34-'2. Income Statement (accum)'!E34</f>
        <v>-3538</v>
      </c>
      <c r="G34" s="48">
        <f t="shared" si="44"/>
        <v>-8285</v>
      </c>
      <c r="H34" s="48">
        <f>'2. Income Statement (accum)'!G34</f>
        <v>-11856</v>
      </c>
      <c r="I34" s="48">
        <f>'2. Income Statement (accum)'!H34-'2. Income Statement (accum)'!G34</f>
        <v>-5946</v>
      </c>
      <c r="J34" s="48">
        <f>'2. Income Statement (accum)'!I34-'2. Income Statement (accum)'!H34</f>
        <v>-3877</v>
      </c>
      <c r="K34" s="48">
        <f t="shared" si="45"/>
        <v>-9823</v>
      </c>
      <c r="L34" s="48">
        <f>'2. Income Statement (accum)'!J34</f>
        <v>-499</v>
      </c>
      <c r="M34" s="48">
        <f>'2. Income Statement (accum)'!K34-'2. Income Statement (accum)'!J34</f>
        <v>-10248</v>
      </c>
      <c r="N34" s="48">
        <f>'2. Income Statement (accum)'!L34-'2. Income Statement (accum)'!K34</f>
        <v>-4664</v>
      </c>
      <c r="O34" s="48">
        <f t="shared" si="46"/>
        <v>-14912</v>
      </c>
      <c r="P34" s="48">
        <f>'2. Income Statement (accum)'!M34</f>
        <v>-6523</v>
      </c>
      <c r="Q34" s="48">
        <f>'2. Income Statement (accum)'!N34-'2. Income Statement (accum)'!M34</f>
        <v>-3999</v>
      </c>
      <c r="R34" s="48">
        <f>'2. Income Statement (accum)'!O34-'2. Income Statement (accum)'!N34</f>
        <v>-6181</v>
      </c>
      <c r="S34" s="48">
        <f t="shared" si="47"/>
        <v>-10180</v>
      </c>
      <c r="T34" s="48">
        <f>'2. Income Statement (accum)'!P34</f>
        <v>-3455</v>
      </c>
      <c r="U34" s="48">
        <f>'2. Income Statement (accum)'!Q34-'2. Income Statement (accum)'!P34</f>
        <v>-2933</v>
      </c>
      <c r="V34" s="48">
        <f>'2. Income Statement (accum)'!R34-'2. Income Statement (accum)'!Q34</f>
        <v>-1677.2987890283393</v>
      </c>
      <c r="W34" s="48">
        <f t="shared" si="48"/>
        <v>-4610.2987890283393</v>
      </c>
      <c r="X34" s="48">
        <f>'2. Income Statement (accum)'!S34</f>
        <v>-3128</v>
      </c>
    </row>
    <row r="35" spans="1:25" x14ac:dyDescent="0.25">
      <c r="A35" s="47" t="s">
        <v>96</v>
      </c>
      <c r="B35" s="48">
        <f>'2. Income Statement (accum)'!B35</f>
        <v>-619</v>
      </c>
      <c r="C35" s="48">
        <f>'2. Income Statement (accum)'!C35</f>
        <v>-9069</v>
      </c>
      <c r="D35" s="48">
        <f>'2. Income Statement (accum)'!D35</f>
        <v>-4657</v>
      </c>
      <c r="E35" s="48">
        <f>'2. Income Statement (accum)'!E35-'2. Income Statement (accum)'!D35</f>
        <v>-2607</v>
      </c>
      <c r="F35" s="48">
        <f>'2. Income Statement (accum)'!F35-'2. Income Statement (accum)'!E35</f>
        <v>-9426</v>
      </c>
      <c r="G35" s="48">
        <f t="shared" si="44"/>
        <v>-12033</v>
      </c>
      <c r="H35" s="48">
        <f>'2. Income Statement (accum)'!G35</f>
        <v>-18900</v>
      </c>
      <c r="I35" s="48">
        <f>'2. Income Statement (accum)'!H35-'2. Income Statement (accum)'!G35</f>
        <v>-10749</v>
      </c>
      <c r="J35" s="48">
        <f>'2. Income Statement (accum)'!I35-'2. Income Statement (accum)'!H35</f>
        <v>-11250</v>
      </c>
      <c r="K35" s="48">
        <f t="shared" si="45"/>
        <v>-21999</v>
      </c>
      <c r="L35" s="48">
        <f>'2. Income Statement (accum)'!J35</f>
        <v>-40961</v>
      </c>
      <c r="M35" s="48">
        <f>'2. Income Statement (accum)'!K35-'2. Income Statement (accum)'!J35</f>
        <v>-42194</v>
      </c>
      <c r="N35" s="48">
        <f>'2. Income Statement (accum)'!L35-'2. Income Statement (accum)'!K35</f>
        <v>-20030</v>
      </c>
      <c r="O35" s="48">
        <f t="shared" si="46"/>
        <v>-62224</v>
      </c>
      <c r="P35" s="48">
        <f>'2. Income Statement (accum)'!M35</f>
        <v>-61477</v>
      </c>
      <c r="Q35" s="48">
        <f>'2. Income Statement (accum)'!N35-'2. Income Statement (accum)'!M35</f>
        <v>-45746</v>
      </c>
      <c r="R35" s="48">
        <f>'2. Income Statement (accum)'!O35-'2. Income Statement (accum)'!N35</f>
        <v>23322</v>
      </c>
      <c r="S35" s="48">
        <f t="shared" si="47"/>
        <v>-22424</v>
      </c>
      <c r="T35" s="48">
        <f>'2. Income Statement (accum)'!P35</f>
        <v>-110945</v>
      </c>
      <c r="U35" s="48">
        <f>'2. Income Statement (accum)'!Q35-'2. Income Statement (accum)'!P35</f>
        <v>-1019</v>
      </c>
      <c r="V35" s="48">
        <f>'2. Income Statement (accum)'!R35-'2. Income Statement (accum)'!Q35</f>
        <v>-71020</v>
      </c>
      <c r="W35" s="48">
        <f t="shared" si="48"/>
        <v>-72039</v>
      </c>
      <c r="X35" s="48">
        <f>'2. Income Statement (accum)'!S35</f>
        <v>-89248</v>
      </c>
    </row>
    <row r="36" spans="1:25" x14ac:dyDescent="0.25">
      <c r="A36" s="6" t="s">
        <v>47</v>
      </c>
      <c r="B36" s="4">
        <v>22</v>
      </c>
      <c r="C36" s="4">
        <v>1658</v>
      </c>
      <c r="D36" s="4">
        <v>2357</v>
      </c>
      <c r="E36" s="4">
        <f>'2. Income Statement (accum)'!E36-'2. Income Statement (accum)'!D36</f>
        <v>581</v>
      </c>
      <c r="F36" s="4">
        <v>46574</v>
      </c>
      <c r="G36" s="4">
        <v>47155</v>
      </c>
      <c r="H36" s="4">
        <v>12107</v>
      </c>
      <c r="I36" s="4">
        <v>20419</v>
      </c>
      <c r="J36" s="4">
        <f t="shared" ref="J36" si="49">SUM(J37:J41)</f>
        <v>26277</v>
      </c>
      <c r="K36" s="4">
        <f t="shared" ref="K36" si="50">SUM(K37:K41)</f>
        <v>46696</v>
      </c>
      <c r="L36" s="4">
        <f t="shared" ref="L36" si="51">SUM(L37:L41)</f>
        <v>29708</v>
      </c>
      <c r="M36" s="4">
        <f t="shared" ref="M36" si="52">SUM(M37:M41)</f>
        <v>41744</v>
      </c>
      <c r="N36" s="4">
        <f t="shared" ref="N36" si="53">SUM(N37:N41)</f>
        <v>-27442</v>
      </c>
      <c r="O36" s="4">
        <f t="shared" ref="O36" si="54">SUM(O37:O41)</f>
        <v>14302</v>
      </c>
      <c r="P36" s="4">
        <f>SUM(P37:P41)</f>
        <v>9801</v>
      </c>
      <c r="Q36" s="4">
        <f>'2. Income Statement (accum)'!N36-'2. Income Statement (accum)'!M36</f>
        <v>4055</v>
      </c>
      <c r="R36" s="4">
        <f>'2. Income Statement (accum)'!O36-'2. Income Statement (accum)'!N36</f>
        <v>10713</v>
      </c>
      <c r="S36" s="4">
        <f>SUM(S37:S41)</f>
        <v>14768</v>
      </c>
      <c r="T36" s="4">
        <f t="shared" ref="T36" si="55">SUM(T37:T41)</f>
        <v>8995</v>
      </c>
      <c r="U36" s="4">
        <f>'2. Income Statement (accum)'!Q36-'2. Income Statement (accum)'!P36</f>
        <v>13693</v>
      </c>
      <c r="V36" s="4">
        <f>'2. Income Statement (accum)'!R36-'2. Income Statement (accum)'!Q36</f>
        <v>1440.9132619838056</v>
      </c>
      <c r="W36" s="5">
        <f>SUM(W37:W41)</f>
        <v>15133.913261983806</v>
      </c>
      <c r="X36" s="4">
        <f>'2. Income Statement (accum)'!S36</f>
        <v>17400</v>
      </c>
    </row>
    <row r="37" spans="1:25" x14ac:dyDescent="0.25">
      <c r="A37" s="47" t="s">
        <v>94</v>
      </c>
      <c r="B37" s="48">
        <f>'2. Income Statement (accum)'!B37</f>
        <v>0</v>
      </c>
      <c r="C37" s="48">
        <f>'2. Income Statement (accum)'!C37</f>
        <v>0</v>
      </c>
      <c r="D37" s="48">
        <f>'2. Income Statement (accum)'!D37</f>
        <v>0</v>
      </c>
      <c r="E37" s="48">
        <f>'2. Income Statement (accum)'!E37-'2. Income Statement (accum)'!D37</f>
        <v>0</v>
      </c>
      <c r="F37" s="48">
        <f>'2. Income Statement (accum)'!F37-'2. Income Statement (accum)'!E37</f>
        <v>35712</v>
      </c>
      <c r="G37" s="48">
        <f t="shared" ref="G37:G41" si="56">F37+E37</f>
        <v>35712</v>
      </c>
      <c r="H37" s="48">
        <f>'2. Income Statement (accum)'!G37</f>
        <v>0</v>
      </c>
      <c r="I37" s="48">
        <f>'2. Income Statement (accum)'!H37-'2. Income Statement (accum)'!G37</f>
        <v>0</v>
      </c>
      <c r="J37" s="48">
        <f>'2. Income Statement (accum)'!I37-'2. Income Statement (accum)'!H37</f>
        <v>22764</v>
      </c>
      <c r="K37" s="48">
        <f t="shared" ref="K37:K41" si="57">J37+I37</f>
        <v>22764</v>
      </c>
      <c r="L37" s="48">
        <f>'2. Income Statement (accum)'!J37</f>
        <v>5691</v>
      </c>
      <c r="M37" s="48">
        <f>'2. Income Statement (accum)'!K37-'2. Income Statement (accum)'!J37</f>
        <v>2846</v>
      </c>
      <c r="N37" s="48">
        <f>'2. Income Statement (accum)'!L37-'2. Income Statement (accum)'!K37</f>
        <v>2845</v>
      </c>
      <c r="O37" s="48">
        <f t="shared" ref="O37:O41" si="58">N37+M37</f>
        <v>5691</v>
      </c>
      <c r="P37" s="48">
        <f>'2. Income Statement (accum)'!M37</f>
        <v>5691</v>
      </c>
      <c r="Q37" s="48"/>
      <c r="R37" s="48"/>
      <c r="S37" s="48">
        <f>'2. Income Statement (accum)'!O37-'2. Income Statement (accum)'!M37</f>
        <v>5691</v>
      </c>
      <c r="T37" s="48">
        <f>'2. Income Statement (accum)'!P37</f>
        <v>0</v>
      </c>
      <c r="U37" s="48"/>
      <c r="V37" s="48"/>
      <c r="W37" s="48">
        <f>'2. Income Statement (accum)'!R37-'2. Income Statement (accum)'!P37</f>
        <v>0</v>
      </c>
      <c r="X37" s="48" t="str">
        <f>'2. Income Statement (accum)'!S37</f>
        <v>-</v>
      </c>
    </row>
    <row r="38" spans="1:25" x14ac:dyDescent="0.25">
      <c r="A38" s="47" t="s">
        <v>206</v>
      </c>
      <c r="B38" s="48">
        <f>'2. Income Statement (accum)'!B38</f>
        <v>0</v>
      </c>
      <c r="C38" s="48">
        <f>'2. Income Statement (accum)'!C38</f>
        <v>0</v>
      </c>
      <c r="D38" s="48">
        <f>'2. Income Statement (accum)'!D38</f>
        <v>0</v>
      </c>
      <c r="E38" s="48">
        <f>'2. Income Statement (accum)'!E38-'2. Income Statement (accum)'!D38</f>
        <v>0</v>
      </c>
      <c r="F38" s="48">
        <f>'2. Income Statement (accum)'!F38-'2. Income Statement (accum)'!E38</f>
        <v>0</v>
      </c>
      <c r="G38" s="48">
        <f t="shared" si="56"/>
        <v>0</v>
      </c>
      <c r="H38" s="48">
        <f>'2. Income Statement (accum)'!G38</f>
        <v>0</v>
      </c>
      <c r="I38" s="48">
        <f>'2. Income Statement (accum)'!H38-'2. Income Statement (accum)'!G38</f>
        <v>0</v>
      </c>
      <c r="J38" s="48">
        <f>'2. Income Statement (accum)'!I38-'2. Income Statement (accum)'!H38</f>
        <v>0</v>
      </c>
      <c r="K38" s="48">
        <f t="shared" si="57"/>
        <v>0</v>
      </c>
      <c r="L38" s="48">
        <f>'2. Income Statement (accum)'!J38</f>
        <v>13890</v>
      </c>
      <c r="M38" s="48">
        <f>'2. Income Statement (accum)'!K38-'2. Income Statement (accum)'!J38</f>
        <v>0</v>
      </c>
      <c r="N38" s="48">
        <f>'2. Income Statement (accum)'!L38-'2. Income Statement (accum)'!K38</f>
        <v>2062</v>
      </c>
      <c r="O38" s="48">
        <f t="shared" si="58"/>
        <v>2062</v>
      </c>
      <c r="P38" s="48">
        <f>'2. Income Statement (accum)'!M38</f>
        <v>1000</v>
      </c>
      <c r="Q38" s="48"/>
      <c r="R38" s="48"/>
      <c r="S38" s="48">
        <f>'2. Income Statement (accum)'!O38-'2. Income Statement (accum)'!M38</f>
        <v>0</v>
      </c>
      <c r="T38" s="48">
        <f>'2. Income Statement (accum)'!P38</f>
        <v>0</v>
      </c>
      <c r="U38" s="48"/>
      <c r="V38" s="48"/>
      <c r="W38" s="48">
        <f>'2. Income Statement (accum)'!R38-'2. Income Statement (accum)'!P38</f>
        <v>0</v>
      </c>
      <c r="X38" s="48">
        <f>'2. Income Statement (accum)'!S38</f>
        <v>0</v>
      </c>
    </row>
    <row r="39" spans="1:25" x14ac:dyDescent="0.25">
      <c r="A39" s="47" t="s">
        <v>96</v>
      </c>
      <c r="B39" s="48">
        <f>'2. Income Statement (accum)'!B39</f>
        <v>22</v>
      </c>
      <c r="C39" s="48">
        <f>'2. Income Statement (accum)'!C39</f>
        <v>1658</v>
      </c>
      <c r="D39" s="48">
        <f>'2. Income Statement (accum)'!D39</f>
        <v>2357</v>
      </c>
      <c r="E39" s="48">
        <f>'2. Income Statement (accum)'!E39-'2. Income Statement (accum)'!D39</f>
        <v>581</v>
      </c>
      <c r="F39" s="48">
        <f>'2. Income Statement (accum)'!F39-'2. Income Statement (accum)'!E39</f>
        <v>3666</v>
      </c>
      <c r="G39" s="48">
        <f t="shared" si="56"/>
        <v>4247</v>
      </c>
      <c r="H39" s="48">
        <f>'2. Income Statement (accum)'!G39</f>
        <v>12107</v>
      </c>
      <c r="I39" s="48">
        <f>'2. Income Statement (accum)'!H39-'2. Income Statement (accum)'!G39</f>
        <v>1228</v>
      </c>
      <c r="J39" s="48">
        <f>'2. Income Statement (accum)'!I39-'2. Income Statement (accum)'!H39</f>
        <v>2819</v>
      </c>
      <c r="K39" s="48">
        <f t="shared" si="57"/>
        <v>4047</v>
      </c>
      <c r="L39" s="48">
        <f>'2. Income Statement (accum)'!J39</f>
        <v>10127</v>
      </c>
      <c r="M39" s="48">
        <f>'2. Income Statement (accum)'!K39-'2. Income Statement (accum)'!J39</f>
        <v>38898</v>
      </c>
      <c r="N39" s="48">
        <f>'2. Income Statement (accum)'!L39-'2. Income Statement (accum)'!K39</f>
        <v>-32349</v>
      </c>
      <c r="O39" s="48">
        <f t="shared" si="58"/>
        <v>6549</v>
      </c>
      <c r="P39" s="48">
        <f>'2. Income Statement (accum)'!M39</f>
        <v>3110</v>
      </c>
      <c r="Q39" s="48"/>
      <c r="R39" s="48"/>
      <c r="S39" s="48">
        <f>'2. Income Statement (accum)'!O39-'2. Income Statement (accum)'!M39</f>
        <v>9077</v>
      </c>
      <c r="T39" s="48">
        <f>'2. Income Statement (accum)'!P39</f>
        <v>8995</v>
      </c>
      <c r="U39" s="48"/>
      <c r="V39" s="48"/>
      <c r="W39" s="48">
        <f>'2. Income Statement (accum)'!R39-'2. Income Statement (accum)'!P39</f>
        <v>15133.913261983806</v>
      </c>
      <c r="X39" s="48">
        <f>'2. Income Statement (accum)'!S39</f>
        <v>17400</v>
      </c>
    </row>
    <row r="40" spans="1:25" x14ac:dyDescent="0.25">
      <c r="A40" s="47" t="s">
        <v>219</v>
      </c>
      <c r="B40" s="48">
        <f>'2. Income Statement (accum)'!B40</f>
        <v>0</v>
      </c>
      <c r="C40" s="48">
        <f>'2. Income Statement (accum)'!C40</f>
        <v>0</v>
      </c>
      <c r="D40" s="48">
        <f>'2. Income Statement (accum)'!D40</f>
        <v>0</v>
      </c>
      <c r="E40" s="48">
        <f>'2. Income Statement (accum)'!E40-'2. Income Statement (accum)'!D40</f>
        <v>0</v>
      </c>
      <c r="F40" s="48">
        <f>'2. Income Statement (accum)'!F40-'2. Income Statement (accum)'!E40</f>
        <v>0</v>
      </c>
      <c r="G40" s="48">
        <f t="shared" si="56"/>
        <v>0</v>
      </c>
      <c r="H40" s="48">
        <f>'2. Income Statement (accum)'!G40</f>
        <v>0</v>
      </c>
      <c r="I40" s="48">
        <f>'2. Income Statement (accum)'!H40-'2. Income Statement (accum)'!G40</f>
        <v>19191</v>
      </c>
      <c r="J40" s="48">
        <f>'2. Income Statement (accum)'!I40-'2. Income Statement (accum)'!H40</f>
        <v>694</v>
      </c>
      <c r="K40" s="48">
        <f t="shared" si="57"/>
        <v>19885</v>
      </c>
      <c r="L40" s="48">
        <f>'2. Income Statement (accum)'!J40</f>
        <v>0</v>
      </c>
      <c r="M40" s="48">
        <f>'2. Income Statement (accum)'!K40-'2. Income Statement (accum)'!J40</f>
        <v>0</v>
      </c>
      <c r="N40" s="48">
        <f>'2. Income Statement (accum)'!L40-'2. Income Statement (accum)'!K40</f>
        <v>0</v>
      </c>
      <c r="O40" s="48">
        <f t="shared" si="58"/>
        <v>0</v>
      </c>
      <c r="P40" s="48">
        <f>'2. Income Statement (accum)'!M40</f>
        <v>0</v>
      </c>
      <c r="Q40" s="48"/>
      <c r="R40" s="48"/>
      <c r="S40" s="48">
        <f>'2. Income Statement (accum)'!O40-'2. Income Statement (accum)'!M40</f>
        <v>0</v>
      </c>
      <c r="T40" s="48">
        <f>'2. Income Statement (accum)'!P40</f>
        <v>0</v>
      </c>
      <c r="U40" s="48"/>
      <c r="V40" s="48"/>
      <c r="W40" s="48">
        <f>'2. Income Statement (accum)'!R40-'2. Income Statement (accum)'!P40</f>
        <v>0</v>
      </c>
      <c r="X40" s="48">
        <f>'2. Income Statement (accum)'!S40</f>
        <v>0</v>
      </c>
    </row>
    <row r="41" spans="1:25" x14ac:dyDescent="0.25">
      <c r="A41" s="47" t="s">
        <v>60</v>
      </c>
      <c r="B41" s="48">
        <f>'2. Income Statement (accum)'!B41</f>
        <v>0</v>
      </c>
      <c r="C41" s="48">
        <f>'2. Income Statement (accum)'!C41</f>
        <v>0</v>
      </c>
      <c r="D41" s="48">
        <f>'2. Income Statement (accum)'!D41</f>
        <v>0</v>
      </c>
      <c r="E41" s="48">
        <f>'2. Income Statement (accum)'!E41-'2. Income Statement (accum)'!D41</f>
        <v>0</v>
      </c>
      <c r="F41" s="48">
        <f>'2. Income Statement (accum)'!F41-'2. Income Statement (accum)'!E41</f>
        <v>7196</v>
      </c>
      <c r="G41" s="48">
        <f t="shared" si="56"/>
        <v>7196</v>
      </c>
      <c r="H41" s="48">
        <f>'2. Income Statement (accum)'!G41</f>
        <v>0</v>
      </c>
      <c r="I41" s="48">
        <f>'2. Income Statement (accum)'!H41-'2. Income Statement (accum)'!G41</f>
        <v>0</v>
      </c>
      <c r="J41" s="48">
        <f>'2. Income Statement (accum)'!I41-'2. Income Statement (accum)'!H41</f>
        <v>0</v>
      </c>
      <c r="K41" s="48">
        <f t="shared" si="57"/>
        <v>0</v>
      </c>
      <c r="L41" s="48">
        <f>'2. Income Statement (accum)'!J41</f>
        <v>0</v>
      </c>
      <c r="M41" s="48">
        <f>'2. Income Statement (accum)'!K41-'2. Income Statement (accum)'!J41</f>
        <v>0</v>
      </c>
      <c r="N41" s="48">
        <f>'2. Income Statement (accum)'!L41-'2. Income Statement (accum)'!K41</f>
        <v>0</v>
      </c>
      <c r="O41" s="48">
        <f t="shared" si="58"/>
        <v>0</v>
      </c>
      <c r="P41" s="48">
        <f>'2. Income Statement (accum)'!M41</f>
        <v>0</v>
      </c>
      <c r="Q41" s="48"/>
      <c r="R41" s="48"/>
      <c r="S41" s="48">
        <f>'2. Income Statement (accum)'!O41-'2. Income Statement (accum)'!M41</f>
        <v>0</v>
      </c>
      <c r="T41" s="48">
        <f>'2. Income Statement (accum)'!P41</f>
        <v>0</v>
      </c>
      <c r="U41" s="48"/>
      <c r="V41" s="48"/>
      <c r="W41" s="48">
        <f>'2. Income Statement (accum)'!R41-'2. Income Statement (accum)'!P41</f>
        <v>0</v>
      </c>
      <c r="X41" s="48">
        <f>'2. Income Statement (accum)'!S41</f>
        <v>0</v>
      </c>
    </row>
    <row r="42" spans="1:25" x14ac:dyDescent="0.25">
      <c r="A42" s="6" t="s">
        <v>48</v>
      </c>
      <c r="B42" s="4">
        <v>0</v>
      </c>
      <c r="C42" s="4">
        <v>-118494</v>
      </c>
      <c r="D42" s="4">
        <v>-55791</v>
      </c>
      <c r="E42" s="4">
        <v>-3932</v>
      </c>
      <c r="F42" s="4">
        <v>-15213</v>
      </c>
      <c r="G42" s="4">
        <v>-19145</v>
      </c>
      <c r="H42" s="4">
        <v>-4106</v>
      </c>
      <c r="I42" s="4">
        <v>-6607</v>
      </c>
      <c r="J42" s="4">
        <v>-20830</v>
      </c>
      <c r="K42" s="4">
        <v>-27437</v>
      </c>
      <c r="L42" s="4">
        <v>-46449</v>
      </c>
      <c r="M42" s="4">
        <v>2618</v>
      </c>
      <c r="N42" s="4">
        <v>-7636</v>
      </c>
      <c r="O42" s="4">
        <v>-5018</v>
      </c>
      <c r="P42" s="4">
        <v>-36054</v>
      </c>
      <c r="Q42" s="4">
        <v>-18962</v>
      </c>
      <c r="R42" s="4">
        <v>-73104</v>
      </c>
      <c r="S42" s="4">
        <v>-92066</v>
      </c>
      <c r="T42" s="4">
        <v>-337343</v>
      </c>
      <c r="U42" s="4">
        <f>'2. Income Statement (accum)'!Q42-'2. Income Statement (accum)'!P42</f>
        <v>-64313</v>
      </c>
      <c r="V42" s="4">
        <f>'2. Income Statement (accum)'!R42-'2. Income Statement (accum)'!Q42</f>
        <v>113461.4243708502</v>
      </c>
      <c r="W42" s="5">
        <f>SUM(W43:W46)</f>
        <v>49148.424370850204</v>
      </c>
      <c r="X42" s="4">
        <f>'2. Income Statement (accum)'!S42</f>
        <v>-511828</v>
      </c>
    </row>
    <row r="43" spans="1:25" x14ac:dyDescent="0.25">
      <c r="A43" s="47" t="s">
        <v>220</v>
      </c>
      <c r="B43" s="48">
        <f>'2. Income Statement (accum)'!B43</f>
        <v>0</v>
      </c>
      <c r="C43" s="48">
        <f>'2. Income Statement (accum)'!C43</f>
        <v>-6084</v>
      </c>
      <c r="D43" s="48">
        <f>'2. Income Statement (accum)'!D43</f>
        <v>-3904</v>
      </c>
      <c r="E43" s="48">
        <f>'2. Income Statement (accum)'!E43-'2. Income Statement (accum)'!D43</f>
        <v>-1939</v>
      </c>
      <c r="F43" s="48">
        <f>'2. Income Statement (accum)'!F43-'2. Income Statement (accum)'!E43</f>
        <v>-15891</v>
      </c>
      <c r="G43" s="48">
        <f t="shared" ref="G43:G46" si="59">F43+E43</f>
        <v>-17830</v>
      </c>
      <c r="H43" s="48">
        <f>'2. Income Statement (accum)'!G43</f>
        <v>-3815</v>
      </c>
      <c r="I43" s="48">
        <f>'2. Income Statement (accum)'!H43-'2. Income Statement (accum)'!G43</f>
        <v>-3166</v>
      </c>
      <c r="J43" s="48">
        <f>'2. Income Statement (accum)'!I43-'2. Income Statement (accum)'!H43</f>
        <v>-4892</v>
      </c>
      <c r="K43" s="48">
        <f t="shared" ref="K43:K46" si="60">J43+I43</f>
        <v>-8058</v>
      </c>
      <c r="L43" s="48">
        <f>'2. Income Statement (accum)'!J43</f>
        <v>-16252</v>
      </c>
      <c r="M43" s="48">
        <f>'2. Income Statement (accum)'!K43-'2. Income Statement (accum)'!J43</f>
        <v>5707</v>
      </c>
      <c r="N43" s="48">
        <f>'2. Income Statement (accum)'!L43-'2. Income Statement (accum)'!K43</f>
        <v>-2513</v>
      </c>
      <c r="O43" s="48">
        <f t="shared" ref="O43:O46" si="61">N43+M43</f>
        <v>3194</v>
      </c>
      <c r="P43" s="48">
        <f>'2. Income Statement (accum)'!M43</f>
        <v>-2185</v>
      </c>
      <c r="Q43" s="48"/>
      <c r="R43" s="48"/>
      <c r="S43" s="48">
        <f>'2. Income Statement (accum)'!O43-'2. Income Statement (accum)'!M43</f>
        <v>-35276</v>
      </c>
      <c r="T43" s="48">
        <f>'2. Income Statement (accum)'!P43</f>
        <v>-273697</v>
      </c>
      <c r="U43" s="48"/>
      <c r="V43" s="48"/>
      <c r="W43" s="48">
        <f>'2. Income Statement (accum)'!R43-'2. Income Statement (accum)'!P43</f>
        <v>27243.424370850204</v>
      </c>
      <c r="X43" s="48">
        <f>'2. Income Statement (accum)'!S43</f>
        <v>-469977</v>
      </c>
    </row>
    <row r="44" spans="1:25" x14ac:dyDescent="0.25">
      <c r="A44" s="47" t="s">
        <v>96</v>
      </c>
      <c r="B44" s="48">
        <f>'2. Income Statement (accum)'!B44</f>
        <v>0</v>
      </c>
      <c r="C44" s="48">
        <f>'2. Income Statement (accum)'!C44</f>
        <v>-244</v>
      </c>
      <c r="D44" s="48">
        <f>'2. Income Statement (accum)'!D44</f>
        <v>-2342</v>
      </c>
      <c r="E44" s="48">
        <f>'2. Income Statement (accum)'!E44-'2. Income Statement (accum)'!D44</f>
        <v>-1993</v>
      </c>
      <c r="F44" s="48">
        <f>'2. Income Statement (accum)'!F44-'2. Income Statement (accum)'!E44</f>
        <v>678</v>
      </c>
      <c r="G44" s="48">
        <f t="shared" si="59"/>
        <v>-1315</v>
      </c>
      <c r="H44" s="48">
        <f>'2. Income Statement (accum)'!G44</f>
        <v>-291</v>
      </c>
      <c r="I44" s="48">
        <f>'2. Income Statement (accum)'!H44-'2. Income Statement (accum)'!G44</f>
        <v>-3441</v>
      </c>
      <c r="J44" s="48">
        <f>'2. Income Statement (accum)'!I44-'2. Income Statement (accum)'!H44</f>
        <v>-15938</v>
      </c>
      <c r="K44" s="48">
        <f t="shared" si="60"/>
        <v>-19379</v>
      </c>
      <c r="L44" s="48">
        <f>'2. Income Statement (accum)'!J44</f>
        <v>-30197</v>
      </c>
      <c r="M44" s="48">
        <f>'2. Income Statement (accum)'!K44-'2. Income Statement (accum)'!J44</f>
        <v>-3089</v>
      </c>
      <c r="N44" s="48">
        <f>'2. Income Statement (accum)'!L44-'2. Income Statement (accum)'!K44</f>
        <v>-5123</v>
      </c>
      <c r="O44" s="48">
        <f t="shared" si="61"/>
        <v>-8212</v>
      </c>
      <c r="P44" s="48">
        <f>'2. Income Statement (accum)'!M44</f>
        <v>-33869</v>
      </c>
      <c r="Q44" s="48"/>
      <c r="R44" s="48"/>
      <c r="S44" s="48">
        <f>'2. Income Statement (accum)'!O44-'2. Income Statement (accum)'!M44</f>
        <v>-56790</v>
      </c>
      <c r="T44" s="48">
        <f>'2. Income Statement (accum)'!P44</f>
        <v>-63646</v>
      </c>
      <c r="U44" s="48"/>
      <c r="V44" s="48"/>
      <c r="W44" s="48">
        <f>'2. Income Statement (accum)'!R44-'2. Income Statement (accum)'!P44</f>
        <v>21905</v>
      </c>
      <c r="X44" s="48">
        <f>'2. Income Statement (accum)'!S44</f>
        <v>-41851</v>
      </c>
    </row>
    <row r="45" spans="1:25" x14ac:dyDescent="0.25">
      <c r="A45" s="47" t="s">
        <v>222</v>
      </c>
      <c r="B45" s="48">
        <f>'2. Income Statement (accum)'!B45</f>
        <v>0</v>
      </c>
      <c r="C45" s="48">
        <f>'2. Income Statement (accum)'!C45</f>
        <v>-100338</v>
      </c>
      <c r="D45" s="48">
        <f>'2. Income Statement (accum)'!D45</f>
        <v>-49545</v>
      </c>
      <c r="E45" s="48">
        <f>'2. Income Statement (accum)'!E45-'2. Income Statement (accum)'!D45</f>
        <v>0</v>
      </c>
      <c r="F45" s="48">
        <f>'2. Income Statement (accum)'!F45-'2. Income Statement (accum)'!E45</f>
        <v>0</v>
      </c>
      <c r="G45" s="48">
        <f t="shared" si="59"/>
        <v>0</v>
      </c>
      <c r="H45" s="48">
        <f>'2. Income Statement (accum)'!G45</f>
        <v>0</v>
      </c>
      <c r="I45" s="48">
        <f>'2. Income Statement (accum)'!H45-'2. Income Statement (accum)'!G45</f>
        <v>0</v>
      </c>
      <c r="J45" s="48">
        <f>'2. Income Statement (accum)'!I45-'2. Income Statement (accum)'!H45</f>
        <v>0</v>
      </c>
      <c r="K45" s="48">
        <f t="shared" si="60"/>
        <v>0</v>
      </c>
      <c r="L45" s="48">
        <f>'2. Income Statement (accum)'!J45</f>
        <v>0</v>
      </c>
      <c r="M45" s="48">
        <f>'2. Income Statement (accum)'!K45-'2. Income Statement (accum)'!J45</f>
        <v>0</v>
      </c>
      <c r="N45" s="48">
        <f>'2. Income Statement (accum)'!L45-'2. Income Statement (accum)'!K45</f>
        <v>0</v>
      </c>
      <c r="O45" s="48">
        <f t="shared" si="61"/>
        <v>0</v>
      </c>
      <c r="P45" s="48">
        <f>'2. Income Statement (accum)'!M45</f>
        <v>0</v>
      </c>
      <c r="Q45" s="48"/>
      <c r="R45" s="48"/>
      <c r="S45" s="48">
        <f>'2. Income Statement (accum)'!O45-'2. Income Statement (accum)'!M45</f>
        <v>0</v>
      </c>
      <c r="T45" s="48">
        <f>'2. Income Statement (accum)'!P45</f>
        <v>0</v>
      </c>
      <c r="U45" s="48"/>
      <c r="V45" s="48"/>
      <c r="W45" s="48">
        <f>'2. Income Statement (accum)'!R45-'2. Income Statement (accum)'!P45</f>
        <v>0</v>
      </c>
      <c r="X45" s="48">
        <f>'2. Income Statement (accum)'!S45</f>
        <v>0</v>
      </c>
    </row>
    <row r="46" spans="1:25" x14ac:dyDescent="0.25">
      <c r="A46" s="47" t="s">
        <v>223</v>
      </c>
      <c r="B46" s="48">
        <f>'2. Income Statement (accum)'!B46</f>
        <v>0</v>
      </c>
      <c r="C46" s="48">
        <f>'2. Income Statement (accum)'!C46</f>
        <v>-11828</v>
      </c>
      <c r="D46" s="48">
        <f>'2. Income Statement (accum)'!D46</f>
        <v>0</v>
      </c>
      <c r="E46" s="48">
        <f>'2. Income Statement (accum)'!E46-'2. Income Statement (accum)'!D46</f>
        <v>0</v>
      </c>
      <c r="F46" s="48">
        <f>'2. Income Statement (accum)'!F46-'2. Income Statement (accum)'!E46</f>
        <v>0</v>
      </c>
      <c r="G46" s="48">
        <f t="shared" si="59"/>
        <v>0</v>
      </c>
      <c r="H46" s="48">
        <f>'2. Income Statement (accum)'!G46</f>
        <v>0</v>
      </c>
      <c r="I46" s="48">
        <f>'2. Income Statement (accum)'!H46-'2. Income Statement (accum)'!G46</f>
        <v>0</v>
      </c>
      <c r="J46" s="48">
        <f>'2. Income Statement (accum)'!I46-'2. Income Statement (accum)'!H46</f>
        <v>0</v>
      </c>
      <c r="K46" s="48">
        <f t="shared" si="60"/>
        <v>0</v>
      </c>
      <c r="L46" s="48">
        <f>'2. Income Statement (accum)'!J46</f>
        <v>0</v>
      </c>
      <c r="M46" s="48">
        <f>'2. Income Statement (accum)'!K46-'2. Income Statement (accum)'!J46</f>
        <v>0</v>
      </c>
      <c r="N46" s="48">
        <f>'2. Income Statement (accum)'!L46-'2. Income Statement (accum)'!K46</f>
        <v>0</v>
      </c>
      <c r="O46" s="48">
        <f t="shared" si="61"/>
        <v>0</v>
      </c>
      <c r="P46" s="48">
        <f>'2. Income Statement (accum)'!M46</f>
        <v>0</v>
      </c>
      <c r="Q46" s="48"/>
      <c r="R46" s="48"/>
      <c r="S46" s="48">
        <f>'2. Income Statement (accum)'!O46-'2. Income Statement (accum)'!M46</f>
        <v>0</v>
      </c>
      <c r="T46" s="48">
        <f>'2. Income Statement (accum)'!P46</f>
        <v>0</v>
      </c>
      <c r="U46" s="48"/>
      <c r="V46" s="48"/>
      <c r="W46" s="48">
        <f>'2. Income Statement (accum)'!R46-'2. Income Statement (accum)'!P46</f>
        <v>0</v>
      </c>
      <c r="X46" s="48">
        <f>'2. Income Statement (accum)'!S46</f>
        <v>0</v>
      </c>
    </row>
    <row r="47" spans="1:25" s="7" customFormat="1" ht="13" x14ac:dyDescent="0.3">
      <c r="A47" s="14" t="s">
        <v>246</v>
      </c>
      <c r="B47" s="15">
        <f t="shared" ref="B47:W47" si="62">B22+B24+B36+B42</f>
        <v>26077</v>
      </c>
      <c r="C47" s="15">
        <f t="shared" si="62"/>
        <v>229200</v>
      </c>
      <c r="D47" s="15">
        <f t="shared" si="62"/>
        <v>1130329</v>
      </c>
      <c r="E47" s="15">
        <f t="shared" si="62"/>
        <v>786845</v>
      </c>
      <c r="F47" s="15">
        <f t="shared" si="62"/>
        <v>17275</v>
      </c>
      <c r="G47" s="15">
        <f t="shared" si="62"/>
        <v>804120</v>
      </c>
      <c r="H47" s="15">
        <f t="shared" si="62"/>
        <v>909871</v>
      </c>
      <c r="I47" s="15">
        <f t="shared" si="62"/>
        <v>1376921</v>
      </c>
      <c r="J47" s="15">
        <f t="shared" si="62"/>
        <v>-879650</v>
      </c>
      <c r="K47" s="15">
        <f t="shared" si="62"/>
        <v>497271</v>
      </c>
      <c r="L47" s="15">
        <f t="shared" si="62"/>
        <v>1284470</v>
      </c>
      <c r="M47" s="15">
        <f t="shared" si="62"/>
        <v>2138611</v>
      </c>
      <c r="N47" s="15">
        <f t="shared" si="62"/>
        <v>-737903</v>
      </c>
      <c r="O47" s="15">
        <f t="shared" si="62"/>
        <v>1400708</v>
      </c>
      <c r="P47" s="15">
        <f t="shared" si="62"/>
        <v>1546655</v>
      </c>
      <c r="Q47" s="15">
        <f t="shared" si="62"/>
        <v>2619225</v>
      </c>
      <c r="R47" s="15">
        <f t="shared" si="62"/>
        <v>-954243</v>
      </c>
      <c r="S47" s="15">
        <f t="shared" si="62"/>
        <v>1664982</v>
      </c>
      <c r="T47" s="15">
        <f t="shared" si="62"/>
        <v>-608611</v>
      </c>
      <c r="U47" s="15">
        <f t="shared" si="62"/>
        <v>1526580</v>
      </c>
      <c r="V47" s="15">
        <f t="shared" si="62"/>
        <v>-661492.88121687574</v>
      </c>
      <c r="W47" s="15">
        <f t="shared" si="62"/>
        <v>865087.11878312437</v>
      </c>
      <c r="X47" s="15">
        <f>'2. Income Statement (accum)'!S47</f>
        <v>-410668</v>
      </c>
      <c r="Y47" s="62"/>
    </row>
    <row r="48" spans="1:25" x14ac:dyDescent="0.25">
      <c r="X48" s="6">
        <f>'2. Income Statement (accum)'!S48</f>
        <v>0</v>
      </c>
    </row>
    <row r="49" spans="1:25" x14ac:dyDescent="0.25">
      <c r="A49" s="6" t="s">
        <v>49</v>
      </c>
      <c r="B49" s="4">
        <v>0</v>
      </c>
      <c r="C49" s="4">
        <v>8040</v>
      </c>
      <c r="D49" s="4">
        <v>5272</v>
      </c>
      <c r="E49" s="4">
        <v>12890</v>
      </c>
      <c r="F49" s="4">
        <v>12305</v>
      </c>
      <c r="G49" s="4">
        <v>25195</v>
      </c>
      <c r="H49" s="4">
        <v>23172</v>
      </c>
      <c r="I49" s="4">
        <v>18671</v>
      </c>
      <c r="J49" s="4">
        <v>47434</v>
      </c>
      <c r="K49" s="4">
        <v>66105</v>
      </c>
      <c r="L49" s="4">
        <v>579885</v>
      </c>
      <c r="M49" s="4">
        <v>436782</v>
      </c>
      <c r="N49" s="4">
        <v>-315037</v>
      </c>
      <c r="O49" s="4">
        <v>121745</v>
      </c>
      <c r="P49" s="4">
        <v>44622</v>
      </c>
      <c r="Q49" s="4">
        <f>'2. Income Statement (accum)'!N49-'2. Income Statement (accum)'!M49</f>
        <v>99304</v>
      </c>
      <c r="R49" s="4">
        <f>'2. Income Statement (accum)'!O49-'2. Income Statement (accum)'!N49</f>
        <v>441303</v>
      </c>
      <c r="S49" s="4">
        <v>540607</v>
      </c>
      <c r="T49" s="4">
        <v>191835</v>
      </c>
      <c r="U49" s="4">
        <f>'2. Income Statement (accum)'!Q49-'2. Income Statement (accum)'!P49</f>
        <v>137035</v>
      </c>
      <c r="V49" s="4">
        <f>'2. Income Statement (accum)'!R49-'2. Income Statement (accum)'!Q49</f>
        <v>96269</v>
      </c>
      <c r="W49" s="4">
        <f>'2. Income Statement (accum)'!R49-'2. Income Statement (accum)'!P49</f>
        <v>233304</v>
      </c>
      <c r="X49" s="4">
        <f>'2. Income Statement (accum)'!S49</f>
        <v>98230</v>
      </c>
    </row>
    <row r="50" spans="1:25" x14ac:dyDescent="0.25">
      <c r="A50" s="47" t="s">
        <v>207</v>
      </c>
      <c r="B50" s="48">
        <f>'2. Income Statement (accum)'!B50</f>
        <v>0</v>
      </c>
      <c r="C50" s="48">
        <f>'2. Income Statement (accum)'!C50</f>
        <v>0</v>
      </c>
      <c r="D50" s="48">
        <f>'2. Income Statement (accum)'!D50</f>
        <v>5272</v>
      </c>
      <c r="E50" s="48">
        <f>'2. Income Statement (accum)'!E50-'2. Income Statement (accum)'!D50</f>
        <v>12890</v>
      </c>
      <c r="F50" s="48">
        <f>'2. Income Statement (accum)'!F50-'2. Income Statement (accum)'!E50</f>
        <v>12305</v>
      </c>
      <c r="G50" s="48">
        <f t="shared" ref="G50:G53" si="63">F50+E50</f>
        <v>25195</v>
      </c>
      <c r="H50" s="48">
        <f>'2. Income Statement (accum)'!G50</f>
        <v>18367</v>
      </c>
      <c r="I50" s="48">
        <f>'2. Income Statement (accum)'!H50-'2. Income Statement (accum)'!G50</f>
        <v>11927</v>
      </c>
      <c r="J50" s="48">
        <f>'2. Income Statement (accum)'!I50-'2. Income Statement (accum)'!H50</f>
        <v>26331</v>
      </c>
      <c r="K50" s="48">
        <f t="shared" ref="K50:K53" si="64">J50+I50</f>
        <v>38258</v>
      </c>
      <c r="L50" s="48">
        <f>'2. Income Statement (accum)'!J50</f>
        <v>20684</v>
      </c>
      <c r="M50" s="48">
        <f>'2. Income Statement (accum)'!K50-'2. Income Statement (accum)'!J50</f>
        <v>96269</v>
      </c>
      <c r="N50" s="48">
        <f>'2. Income Statement (accum)'!L50-'2. Income Statement (accum)'!K50</f>
        <v>79843</v>
      </c>
      <c r="O50" s="48">
        <f t="shared" ref="O50:O53" si="65">N50+M50</f>
        <v>176112</v>
      </c>
      <c r="P50" s="48">
        <f>'2. Income Statement (accum)'!M50</f>
        <v>30790</v>
      </c>
      <c r="Q50" s="48"/>
      <c r="R50" s="48"/>
      <c r="S50" s="48">
        <f>'2. Income Statement (accum)'!O50-'2. Income Statement (accum)'!M50</f>
        <v>347063</v>
      </c>
      <c r="T50" s="48">
        <f>'2. Income Statement (accum)'!P50</f>
        <v>183468</v>
      </c>
      <c r="U50" s="48"/>
      <c r="V50" s="48"/>
      <c r="W50" s="48">
        <f>'2. Income Statement (accum)'!R50-'2. Income Statement (accum)'!P50</f>
        <v>190010</v>
      </c>
      <c r="X50" s="48">
        <f>'2. Income Statement (accum)'!S50</f>
        <v>88235</v>
      </c>
    </row>
    <row r="51" spans="1:25" x14ac:dyDescent="0.25">
      <c r="A51" s="47" t="s">
        <v>218</v>
      </c>
      <c r="B51" s="48">
        <f>'2. Income Statement (accum)'!B51</f>
        <v>0</v>
      </c>
      <c r="C51" s="48">
        <f>'2. Income Statement (accum)'!C51</f>
        <v>0</v>
      </c>
      <c r="D51" s="48">
        <f>'2. Income Statement (accum)'!D51</f>
        <v>0</v>
      </c>
      <c r="E51" s="48">
        <f>'2. Income Statement (accum)'!E51-'2. Income Statement (accum)'!D51</f>
        <v>0</v>
      </c>
      <c r="F51" s="48">
        <f>'2. Income Statement (accum)'!F51-'2. Income Statement (accum)'!E51</f>
        <v>0</v>
      </c>
      <c r="G51" s="48">
        <f t="shared" si="63"/>
        <v>0</v>
      </c>
      <c r="H51" s="48">
        <f>'2. Income Statement (accum)'!G51</f>
        <v>0</v>
      </c>
      <c r="I51" s="48">
        <f>'2. Income Statement (accum)'!H51-'2. Income Statement (accum)'!G51</f>
        <v>0</v>
      </c>
      <c r="J51" s="48">
        <f>'2. Income Statement (accum)'!I51-'2. Income Statement (accum)'!H51</f>
        <v>20909</v>
      </c>
      <c r="K51" s="48">
        <f t="shared" si="64"/>
        <v>20909</v>
      </c>
      <c r="L51" s="48">
        <f>'2. Income Statement (accum)'!J51</f>
        <v>553546</v>
      </c>
      <c r="M51" s="48">
        <f>'2. Income Statement (accum)'!K51-'2. Income Statement (accum)'!J51</f>
        <v>338775</v>
      </c>
      <c r="N51" s="48">
        <f>'2. Income Statement (accum)'!L51-'2. Income Statement (accum)'!K51</f>
        <v>-400066</v>
      </c>
      <c r="O51" s="48">
        <f t="shared" si="65"/>
        <v>-61291</v>
      </c>
      <c r="P51" s="48">
        <f>'2. Income Statement (accum)'!M51</f>
        <v>0</v>
      </c>
      <c r="Q51" s="48"/>
      <c r="R51" s="48"/>
      <c r="S51" s="48">
        <f>'2. Income Statement (accum)'!O51-'2. Income Statement (accum)'!M51</f>
        <v>181722</v>
      </c>
      <c r="T51" s="48">
        <f>'2. Income Statement (accum)'!P51</f>
        <v>0</v>
      </c>
      <c r="U51" s="48"/>
      <c r="V51" s="48"/>
      <c r="W51" s="48">
        <f>'2. Income Statement (accum)'!R51-'2. Income Statement (accum)'!P51</f>
        <v>0</v>
      </c>
      <c r="X51" s="48">
        <f>'2. Income Statement (accum)'!S51</f>
        <v>0</v>
      </c>
    </row>
    <row r="52" spans="1:25" x14ac:dyDescent="0.25">
      <c r="A52" s="47" t="s">
        <v>208</v>
      </c>
      <c r="B52" s="48">
        <f>'2. Income Statement (accum)'!B52</f>
        <v>0</v>
      </c>
      <c r="C52" s="48">
        <f>'2. Income Statement (accum)'!C52</f>
        <v>0</v>
      </c>
      <c r="D52" s="48">
        <f>'2. Income Statement (accum)'!D52</f>
        <v>0</v>
      </c>
      <c r="E52" s="48">
        <f>'2. Income Statement (accum)'!E52-'2. Income Statement (accum)'!D52</f>
        <v>0</v>
      </c>
      <c r="F52" s="48">
        <f>'2. Income Statement (accum)'!F52-'2. Income Statement (accum)'!E52</f>
        <v>0</v>
      </c>
      <c r="G52" s="48">
        <f t="shared" si="63"/>
        <v>0</v>
      </c>
      <c r="H52" s="48">
        <f>'2. Income Statement (accum)'!G52</f>
        <v>0</v>
      </c>
      <c r="I52" s="48">
        <f>'2. Income Statement (accum)'!H52-'2. Income Statement (accum)'!G52</f>
        <v>0</v>
      </c>
      <c r="J52" s="48">
        <f>'2. Income Statement (accum)'!I52-'2. Income Statement (accum)'!H52</f>
        <v>0</v>
      </c>
      <c r="K52" s="48">
        <f t="shared" si="64"/>
        <v>0</v>
      </c>
      <c r="L52" s="48">
        <f>'2. Income Statement (accum)'!J52</f>
        <v>0</v>
      </c>
      <c r="M52" s="48">
        <f>'2. Income Statement (accum)'!K52-'2. Income Statement (accum)'!J52</f>
        <v>0</v>
      </c>
      <c r="N52" s="48">
        <f>'2. Income Statement (accum)'!L52-'2. Income Statement (accum)'!K52</f>
        <v>0</v>
      </c>
      <c r="O52" s="48">
        <f t="shared" si="65"/>
        <v>0</v>
      </c>
      <c r="P52" s="48">
        <f>'2. Income Statement (accum)'!M52</f>
        <v>0</v>
      </c>
      <c r="Q52" s="48"/>
      <c r="R52" s="48"/>
      <c r="S52" s="48">
        <f>'2. Income Statement (accum)'!O52-'2. Income Statement (accum)'!M52</f>
        <v>2032</v>
      </c>
      <c r="T52" s="48">
        <f>'2. Income Statement (accum)'!P52</f>
        <v>3678</v>
      </c>
      <c r="U52" s="48"/>
      <c r="V52" s="48"/>
      <c r="W52" s="48">
        <f>'2. Income Statement (accum)'!R52-'2. Income Statement (accum)'!P52</f>
        <v>44516</v>
      </c>
      <c r="X52" s="48">
        <f>'2. Income Statement (accum)'!S52</f>
        <v>7575</v>
      </c>
    </row>
    <row r="53" spans="1:25" x14ac:dyDescent="0.25">
      <c r="A53" s="47" t="s">
        <v>209</v>
      </c>
      <c r="B53" s="48">
        <f>'2. Income Statement (accum)'!B53</f>
        <v>0</v>
      </c>
      <c r="C53" s="48">
        <f>'2. Income Statement (accum)'!C53</f>
        <v>0</v>
      </c>
      <c r="D53" s="48">
        <f>'2. Income Statement (accum)'!D53</f>
        <v>0</v>
      </c>
      <c r="E53" s="48">
        <f>'2. Income Statement (accum)'!E53-'2. Income Statement (accum)'!D53</f>
        <v>0</v>
      </c>
      <c r="F53" s="48">
        <f>'2. Income Statement (accum)'!F53-'2. Income Statement (accum)'!E53</f>
        <v>0</v>
      </c>
      <c r="G53" s="48">
        <f t="shared" si="63"/>
        <v>0</v>
      </c>
      <c r="H53" s="48">
        <f>'2. Income Statement (accum)'!G53</f>
        <v>4805</v>
      </c>
      <c r="I53" s="48">
        <f>'2. Income Statement (accum)'!H53-'2. Income Statement (accum)'!G53</f>
        <v>6744</v>
      </c>
      <c r="J53" s="48">
        <f>'2. Income Statement (accum)'!I53-'2. Income Statement (accum)'!H53</f>
        <v>194</v>
      </c>
      <c r="K53" s="48">
        <f t="shared" si="64"/>
        <v>6938</v>
      </c>
      <c r="L53" s="48">
        <f>'2. Income Statement (accum)'!J53</f>
        <v>5655</v>
      </c>
      <c r="M53" s="48">
        <f>'2. Income Statement (accum)'!K53-'2. Income Statement (accum)'!J53</f>
        <v>1738</v>
      </c>
      <c r="N53" s="48">
        <f>'2. Income Statement (accum)'!L53-'2. Income Statement (accum)'!K53</f>
        <v>5186</v>
      </c>
      <c r="O53" s="48">
        <f t="shared" si="65"/>
        <v>6924</v>
      </c>
      <c r="P53" s="48">
        <f>'2. Income Statement (accum)'!M53</f>
        <v>13832</v>
      </c>
      <c r="Q53" s="48"/>
      <c r="R53" s="48"/>
      <c r="S53" s="48">
        <f>'2. Income Statement (accum)'!O53-'2. Income Statement (accum)'!M53</f>
        <v>9790</v>
      </c>
      <c r="T53" s="48">
        <f>'2. Income Statement (accum)'!P53</f>
        <v>4689</v>
      </c>
      <c r="U53" s="48"/>
      <c r="V53" s="48"/>
      <c r="W53" s="48">
        <f>'2. Income Statement (accum)'!R53-'2. Income Statement (accum)'!P53</f>
        <v>-1222</v>
      </c>
      <c r="X53" s="48">
        <f>'2. Income Statement (accum)'!S53</f>
        <v>2071</v>
      </c>
    </row>
    <row r="54" spans="1:25" x14ac:dyDescent="0.25">
      <c r="A54" s="47" t="s">
        <v>96</v>
      </c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>
        <f>'2. Income Statement (accum)'!S54</f>
        <v>349</v>
      </c>
    </row>
    <row r="55" spans="1:25" x14ac:dyDescent="0.25">
      <c r="A55" s="6" t="s">
        <v>50</v>
      </c>
      <c r="B55" s="4">
        <v>-647</v>
      </c>
      <c r="C55" s="4">
        <v>-13707</v>
      </c>
      <c r="D55" s="4">
        <v>-78690</v>
      </c>
      <c r="E55" s="4">
        <v>-50228</v>
      </c>
      <c r="F55" s="4">
        <v>-39572</v>
      </c>
      <c r="G55" s="4">
        <v>-89800</v>
      </c>
      <c r="H55" s="4">
        <v>-548147</v>
      </c>
      <c r="I55" s="4">
        <v>-148965</v>
      </c>
      <c r="J55" s="4">
        <v>20436</v>
      </c>
      <c r="K55" s="4">
        <v>-128529</v>
      </c>
      <c r="L55" s="4">
        <v>-487985</v>
      </c>
      <c r="M55" s="4">
        <v>-539139</v>
      </c>
      <c r="N55" s="4">
        <v>-277648</v>
      </c>
      <c r="O55" s="4">
        <v>-816787</v>
      </c>
      <c r="P55" s="4">
        <v>-1162718</v>
      </c>
      <c r="Q55" s="4">
        <f>'2. Income Statement (accum)'!N55-'2. Income Statement (accum)'!M55</f>
        <v>-77059</v>
      </c>
      <c r="R55" s="4">
        <f>'2. Income Statement (accum)'!O55-'2. Income Statement (accum)'!N55</f>
        <v>-641310</v>
      </c>
      <c r="S55" s="4">
        <v>-718369</v>
      </c>
      <c r="T55" s="4">
        <v>-1366378</v>
      </c>
      <c r="U55" s="4">
        <f>'2. Income Statement (accum)'!Q55-'2. Income Statement (accum)'!P55</f>
        <v>-863565</v>
      </c>
      <c r="V55" s="4">
        <f>'2. Income Statement (accum)'!R55-'2. Income Statement (accum)'!Q55</f>
        <v>-1066268</v>
      </c>
      <c r="W55" s="5">
        <f>SUM(W56:W65)</f>
        <v>-1929833</v>
      </c>
      <c r="X55" s="4">
        <f>'2. Income Statement (accum)'!S55</f>
        <v>-1363149</v>
      </c>
    </row>
    <row r="56" spans="1:25" x14ac:dyDescent="0.25">
      <c r="A56" s="47" t="s">
        <v>210</v>
      </c>
      <c r="B56" s="48">
        <f>'2. Income Statement (accum)'!B56</f>
        <v>0</v>
      </c>
      <c r="C56" s="48">
        <f>'2. Income Statement (accum)'!C56</f>
        <v>0</v>
      </c>
      <c r="D56" s="48">
        <f>'2. Income Statement (accum)'!D56</f>
        <v>0</v>
      </c>
      <c r="E56" s="48">
        <f>'2. Income Statement (accum)'!E56-'2. Income Statement (accum)'!D56</f>
        <v>0</v>
      </c>
      <c r="F56" s="48">
        <f>'2. Income Statement (accum)'!F56-'2. Income Statement (accum)'!E56</f>
        <v>0</v>
      </c>
      <c r="G56" s="48">
        <f t="shared" ref="G56:G64" si="66">F56+E56</f>
        <v>0</v>
      </c>
      <c r="H56" s="48">
        <f>'2. Income Statement (accum)'!G56</f>
        <v>0</v>
      </c>
      <c r="I56" s="48">
        <f>'2. Income Statement (accum)'!H56-'2. Income Statement (accum)'!G56</f>
        <v>-128609</v>
      </c>
      <c r="J56" s="48">
        <f>'2. Income Statement (accum)'!I56-'2. Income Statement (accum)'!H56</f>
        <v>-127226</v>
      </c>
      <c r="K56" s="48">
        <f t="shared" ref="K56:K64" si="67">J56+I56</f>
        <v>-255835</v>
      </c>
      <c r="L56" s="48">
        <f>'2. Income Statement (accum)'!J56</f>
        <v>-250303</v>
      </c>
      <c r="M56" s="48">
        <f>'2. Income Statement (accum)'!K56-'2. Income Statement (accum)'!J56</f>
        <v>-209400</v>
      </c>
      <c r="N56" s="48">
        <f>'2. Income Statement (accum)'!L56-'2. Income Statement (accum)'!K56</f>
        <v>-242679</v>
      </c>
      <c r="O56" s="48">
        <f t="shared" ref="O56:O64" si="68">N56+M56</f>
        <v>-452079</v>
      </c>
      <c r="P56" s="48">
        <f>'2. Income Statement (accum)'!M56</f>
        <v>-480571</v>
      </c>
      <c r="Q56" s="48"/>
      <c r="R56" s="48"/>
      <c r="S56" s="48">
        <f>'2. Income Statement (accum)'!O56-'2. Income Statement (accum)'!M56</f>
        <v>-770549</v>
      </c>
      <c r="T56" s="48">
        <f>'2. Income Statement (accum)'!P56</f>
        <v>-974632</v>
      </c>
      <c r="U56" s="48"/>
      <c r="V56" s="48"/>
      <c r="W56" s="48">
        <f>'2. Income Statement (accum)'!R56-'2. Income Statement (accum)'!P56</f>
        <v>-1147521</v>
      </c>
      <c r="X56" s="48">
        <f>'2. Income Statement (accum)'!S56</f>
        <v>-1210229</v>
      </c>
    </row>
    <row r="57" spans="1:25" x14ac:dyDescent="0.25">
      <c r="A57" s="47" t="s">
        <v>211</v>
      </c>
      <c r="B57" s="48">
        <f>'2. Income Statement (accum)'!B57</f>
        <v>0</v>
      </c>
      <c r="C57" s="48">
        <f>'2. Income Statement (accum)'!C57</f>
        <v>0</v>
      </c>
      <c r="D57" s="48">
        <f>'2. Income Statement (accum)'!D57</f>
        <v>-778</v>
      </c>
      <c r="E57" s="48">
        <f>'2. Income Statement (accum)'!E57-'2. Income Statement (accum)'!D57</f>
        <v>-461</v>
      </c>
      <c r="F57" s="48">
        <f>'2. Income Statement (accum)'!F57-'2. Income Statement (accum)'!E57</f>
        <v>1239</v>
      </c>
      <c r="G57" s="48">
        <f t="shared" si="66"/>
        <v>778</v>
      </c>
      <c r="H57" s="48">
        <f>'2. Income Statement (accum)'!G57</f>
        <v>-174319</v>
      </c>
      <c r="I57" s="48">
        <f>'2. Income Statement (accum)'!H57-'2. Income Statement (accum)'!G57</f>
        <v>-12705</v>
      </c>
      <c r="J57" s="48">
        <f>'2. Income Statement (accum)'!I57-'2. Income Statement (accum)'!H57</f>
        <v>187024</v>
      </c>
      <c r="K57" s="48">
        <f t="shared" si="67"/>
        <v>174319</v>
      </c>
      <c r="L57" s="48">
        <f>'2. Income Statement (accum)'!J57</f>
        <v>0</v>
      </c>
      <c r="M57" s="48">
        <f>'2. Income Statement (accum)'!K57-'2. Income Statement (accum)'!J57</f>
        <v>0</v>
      </c>
      <c r="N57" s="48">
        <f>'2. Income Statement (accum)'!L57-'2. Income Statement (accum)'!K57</f>
        <v>0</v>
      </c>
      <c r="O57" s="48">
        <f t="shared" si="68"/>
        <v>0</v>
      </c>
      <c r="P57" s="48">
        <f>'2. Income Statement (accum)'!M57</f>
        <v>-357500</v>
      </c>
      <c r="Q57" s="48"/>
      <c r="R57" s="48"/>
      <c r="S57" s="48">
        <f>'2. Income Statement (accum)'!O57-'2. Income Statement (accum)'!M57</f>
        <v>357500</v>
      </c>
      <c r="T57" s="48">
        <f>'2. Income Statement (accum)'!P57</f>
        <v>-116069</v>
      </c>
      <c r="U57" s="48"/>
      <c r="V57" s="48"/>
      <c r="W57" s="48">
        <f>'2. Income Statement (accum)'!R57-'2. Income Statement (accum)'!P57</f>
        <v>57696</v>
      </c>
      <c r="X57" s="48">
        <f>'2. Income Statement (accum)'!S57</f>
        <v>-21289</v>
      </c>
    </row>
    <row r="58" spans="1:25" x14ac:dyDescent="0.25">
      <c r="A58" s="47" t="s">
        <v>212</v>
      </c>
      <c r="B58" s="48">
        <f>'2. Income Statement (accum)'!B58</f>
        <v>0</v>
      </c>
      <c r="C58" s="48">
        <f>'2. Income Statement (accum)'!C58</f>
        <v>-9815</v>
      </c>
      <c r="D58" s="48">
        <f>'2. Income Statement (accum)'!D58</f>
        <v>-70065</v>
      </c>
      <c r="E58" s="48">
        <f>'2. Income Statement (accum)'!E58-'2. Income Statement (accum)'!D58</f>
        <v>-45782</v>
      </c>
      <c r="F58" s="48">
        <f>'2. Income Statement (accum)'!F58-'2. Income Statement (accum)'!E58</f>
        <v>-35788</v>
      </c>
      <c r="G58" s="48">
        <f t="shared" si="66"/>
        <v>-81570</v>
      </c>
      <c r="H58" s="48">
        <f>'2. Income Statement (accum)'!G58</f>
        <v>-355192</v>
      </c>
      <c r="I58" s="48">
        <f>'2. Income Statement (accum)'!H58-'2. Income Statement (accum)'!G58</f>
        <v>-541</v>
      </c>
      <c r="J58" s="48">
        <f>'2. Income Statement (accum)'!I58-'2. Income Statement (accum)'!H58</f>
        <v>-33082</v>
      </c>
      <c r="K58" s="48">
        <f t="shared" si="67"/>
        <v>-33623</v>
      </c>
      <c r="L58" s="48">
        <f>'2. Income Statement (accum)'!J58</f>
        <v>-124369</v>
      </c>
      <c r="M58" s="48">
        <f>'2. Income Statement (accum)'!K58-'2. Income Statement (accum)'!J58</f>
        <v>-46649</v>
      </c>
      <c r="N58" s="48">
        <f>'2. Income Statement (accum)'!L58-'2. Income Statement (accum)'!K58</f>
        <v>-59795</v>
      </c>
      <c r="O58" s="48">
        <f t="shared" si="68"/>
        <v>-106444</v>
      </c>
      <c r="P58" s="48">
        <f>'2. Income Statement (accum)'!M58</f>
        <v>-226227</v>
      </c>
      <c r="Q58" s="48"/>
      <c r="R58" s="48"/>
      <c r="S58" s="48">
        <f>'2. Income Statement (accum)'!O58-'2. Income Statement (accum)'!M58</f>
        <v>-107396</v>
      </c>
      <c r="T58" s="48">
        <f>'2. Income Statement (accum)'!P58</f>
        <v>-120065</v>
      </c>
      <c r="U58" s="48"/>
      <c r="V58" s="48"/>
      <c r="W58" s="48">
        <f>'2. Income Statement (accum)'!R58-'2. Income Statement (accum)'!P58</f>
        <v>-137447</v>
      </c>
      <c r="X58" s="48">
        <f>'2. Income Statement (accum)'!S58</f>
        <v>-27363</v>
      </c>
    </row>
    <row r="59" spans="1:25" x14ac:dyDescent="0.25">
      <c r="A59" s="47" t="s">
        <v>213</v>
      </c>
      <c r="B59" s="48">
        <f>'2. Income Statement (accum)'!B59</f>
        <v>-30</v>
      </c>
      <c r="C59" s="48">
        <f>'2. Income Statement (accum)'!C59</f>
        <v>-637</v>
      </c>
      <c r="D59" s="48">
        <f>'2. Income Statement (accum)'!D59</f>
        <v>-3959</v>
      </c>
      <c r="E59" s="48">
        <f>'2. Income Statement (accum)'!E59-'2. Income Statement (accum)'!D59</f>
        <v>-3985</v>
      </c>
      <c r="F59" s="48">
        <f>'2. Income Statement (accum)'!F59-'2. Income Statement (accum)'!E59</f>
        <v>-5023</v>
      </c>
      <c r="G59" s="48">
        <f t="shared" si="66"/>
        <v>-9008</v>
      </c>
      <c r="H59" s="48">
        <f>'2. Income Statement (accum)'!G59</f>
        <v>-17253</v>
      </c>
      <c r="I59" s="48">
        <f>'2. Income Statement (accum)'!H59-'2. Income Statement (accum)'!G59</f>
        <v>-6396</v>
      </c>
      <c r="J59" s="48">
        <f>'2. Income Statement (accum)'!I59-'2. Income Statement (accum)'!H59</f>
        <v>-8377</v>
      </c>
      <c r="K59" s="48">
        <f t="shared" si="67"/>
        <v>-14773</v>
      </c>
      <c r="L59" s="48">
        <f>'2. Income Statement (accum)'!J59</f>
        <v>-54178</v>
      </c>
      <c r="M59" s="48">
        <f>'2. Income Statement (accum)'!K59-'2. Income Statement (accum)'!J59</f>
        <v>-35784</v>
      </c>
      <c r="N59" s="48">
        <f>'2. Income Statement (accum)'!L59-'2. Income Statement (accum)'!K59</f>
        <v>-11881</v>
      </c>
      <c r="O59" s="48">
        <f t="shared" si="68"/>
        <v>-47665</v>
      </c>
      <c r="P59" s="48">
        <f>'2. Income Statement (accum)'!M59</f>
        <v>-66198</v>
      </c>
      <c r="Q59" s="48"/>
      <c r="R59" s="48"/>
      <c r="S59" s="48">
        <f>'2. Income Statement (accum)'!O59-'2. Income Statement (accum)'!M59</f>
        <v>-86748</v>
      </c>
      <c r="T59" s="48">
        <f>'2. Income Statement (accum)'!P59</f>
        <v>-81017</v>
      </c>
      <c r="U59" s="48"/>
      <c r="V59" s="48"/>
      <c r="W59" s="48">
        <f>'2. Income Statement (accum)'!R59-'2. Income Statement (accum)'!P59</f>
        <v>-116502</v>
      </c>
      <c r="X59" s="48">
        <f>'2. Income Statement (accum)'!S59</f>
        <v>-94817</v>
      </c>
    </row>
    <row r="60" spans="1:25" x14ac:dyDescent="0.25">
      <c r="A60" s="47" t="s">
        <v>214</v>
      </c>
      <c r="B60" s="48">
        <f>'2. Income Statement (accum)'!B60</f>
        <v>0</v>
      </c>
      <c r="C60" s="48">
        <f>'2. Income Statement (accum)'!C60</f>
        <v>0</v>
      </c>
      <c r="D60" s="48">
        <f>'2. Income Statement (accum)'!D60</f>
        <v>0</v>
      </c>
      <c r="E60" s="48">
        <f>'2. Income Statement (accum)'!E60-'2. Income Statement (accum)'!D60</f>
        <v>0</v>
      </c>
      <c r="F60" s="48">
        <f>'2. Income Statement (accum)'!F60-'2. Income Statement (accum)'!E60</f>
        <v>0</v>
      </c>
      <c r="G60" s="48">
        <f t="shared" si="66"/>
        <v>0</v>
      </c>
      <c r="H60" s="48">
        <f>'2. Income Statement (accum)'!G60</f>
        <v>0</v>
      </c>
      <c r="I60" s="48">
        <f>'2. Income Statement (accum)'!H60-'2. Income Statement (accum)'!G60</f>
        <v>0</v>
      </c>
      <c r="J60" s="48">
        <f>'2. Income Statement (accum)'!I60-'2. Income Statement (accum)'!H60</f>
        <v>0</v>
      </c>
      <c r="K60" s="48">
        <f t="shared" si="67"/>
        <v>0</v>
      </c>
      <c r="L60" s="48">
        <f>'2. Income Statement (accum)'!J60</f>
        <v>-59135</v>
      </c>
      <c r="M60" s="48">
        <f>'2. Income Statement (accum)'!K60-'2. Income Statement (accum)'!J60</f>
        <v>-247306</v>
      </c>
      <c r="N60" s="48">
        <f>'2. Income Statement (accum)'!L60-'2. Income Statement (accum)'!K60</f>
        <v>54044</v>
      </c>
      <c r="O60" s="48">
        <f t="shared" si="68"/>
        <v>-193262</v>
      </c>
      <c r="P60" s="48">
        <f>'2. Income Statement (accum)'!M60</f>
        <v>-24930</v>
      </c>
      <c r="Q60" s="48"/>
      <c r="R60" s="48"/>
      <c r="S60" s="48">
        <f>'2. Income Statement (accum)'!O60-'2. Income Statement (accum)'!M60</f>
        <v>-110604</v>
      </c>
      <c r="T60" s="48">
        <f>'2. Income Statement (accum)'!P60</f>
        <v>0</v>
      </c>
      <c r="U60" s="48"/>
      <c r="V60" s="48"/>
      <c r="W60" s="48">
        <f>'2. Income Statement (accum)'!R60-'2. Income Statement (accum)'!P60</f>
        <v>-194307</v>
      </c>
      <c r="X60" s="48">
        <f>'2. Income Statement (accum)'!S60</f>
        <v>0</v>
      </c>
      <c r="Y60" s="4"/>
    </row>
    <row r="61" spans="1:25" x14ac:dyDescent="0.25">
      <c r="A61" s="47" t="s">
        <v>215</v>
      </c>
      <c r="B61" s="48">
        <f>'2. Income Statement (accum)'!B61</f>
        <v>0</v>
      </c>
      <c r="C61" s="48">
        <f>'2. Income Statement (accum)'!C61</f>
        <v>0</v>
      </c>
      <c r="D61" s="48">
        <f>'2. Income Statement (accum)'!D61</f>
        <v>0</v>
      </c>
      <c r="E61" s="48">
        <f>'2. Income Statement (accum)'!E61-'2. Income Statement (accum)'!D61</f>
        <v>0</v>
      </c>
      <c r="F61" s="48">
        <f>'2. Income Statement (accum)'!F61-'2. Income Statement (accum)'!E61</f>
        <v>0</v>
      </c>
      <c r="G61" s="48">
        <f t="shared" si="66"/>
        <v>0</v>
      </c>
      <c r="H61" s="48">
        <f>'2. Income Statement (accum)'!G61</f>
        <v>0</v>
      </c>
      <c r="I61" s="48">
        <f>'2. Income Statement (accum)'!H61-'2. Income Statement (accum)'!G61</f>
        <v>0</v>
      </c>
      <c r="J61" s="48">
        <f>'2. Income Statement (accum)'!I61-'2. Income Statement (accum)'!H61</f>
        <v>0</v>
      </c>
      <c r="K61" s="48">
        <f t="shared" si="67"/>
        <v>0</v>
      </c>
      <c r="L61" s="48">
        <f>'2. Income Statement (accum)'!J61</f>
        <v>0</v>
      </c>
      <c r="M61" s="48">
        <f>'2. Income Statement (accum)'!K61-'2. Income Statement (accum)'!J61</f>
        <v>0</v>
      </c>
      <c r="N61" s="48">
        <f>'2. Income Statement (accum)'!L61-'2. Income Statement (accum)'!K61</f>
        <v>-16959</v>
      </c>
      <c r="O61" s="48">
        <f t="shared" si="68"/>
        <v>-16959</v>
      </c>
      <c r="P61" s="48">
        <f>'2. Income Statement (accum)'!M61</f>
        <v>-6848</v>
      </c>
      <c r="Q61" s="48"/>
      <c r="R61" s="48"/>
      <c r="S61" s="48">
        <f>'2. Income Statement (accum)'!O61-'2. Income Statement (accum)'!M61</f>
        <v>-365</v>
      </c>
      <c r="T61" s="48">
        <f>'2. Income Statement (accum)'!P61</f>
        <v>0</v>
      </c>
      <c r="U61" s="48"/>
      <c r="V61" s="48"/>
      <c r="W61" s="48">
        <f>'2. Income Statement (accum)'!R61-'2. Income Statement (accum)'!P61</f>
        <v>0</v>
      </c>
      <c r="X61" s="48">
        <f>'2. Income Statement (accum)'!S61</f>
        <v>0</v>
      </c>
    </row>
    <row r="62" spans="1:25" x14ac:dyDescent="0.25">
      <c r="A62" s="47" t="s">
        <v>216</v>
      </c>
      <c r="B62" s="48">
        <f>'2. Income Statement (accum)'!B62</f>
        <v>0</v>
      </c>
      <c r="C62" s="48">
        <f>'2. Income Statement (accum)'!C62</f>
        <v>0</v>
      </c>
      <c r="D62" s="48">
        <f>'2. Income Statement (accum)'!D62</f>
        <v>0</v>
      </c>
      <c r="E62" s="48">
        <f>'2. Income Statement (accum)'!E62-'2. Income Statement (accum)'!D62</f>
        <v>0</v>
      </c>
      <c r="F62" s="48">
        <f>'2. Income Statement (accum)'!F62-'2. Income Statement (accum)'!E62</f>
        <v>0</v>
      </c>
      <c r="G62" s="48">
        <f t="shared" si="66"/>
        <v>0</v>
      </c>
      <c r="H62" s="48">
        <f>'2. Income Statement (accum)'!G62</f>
        <v>0</v>
      </c>
      <c r="I62" s="48">
        <f>'2. Income Statement (accum)'!H62-'2. Income Statement (accum)'!G62</f>
        <v>0</v>
      </c>
      <c r="J62" s="48">
        <f>'2. Income Statement (accum)'!I62-'2. Income Statement (accum)'!H62</f>
        <v>0</v>
      </c>
      <c r="K62" s="48">
        <f t="shared" si="67"/>
        <v>0</v>
      </c>
      <c r="L62" s="48">
        <f>'2. Income Statement (accum)'!J62</f>
        <v>0</v>
      </c>
      <c r="M62" s="48">
        <f>'2. Income Statement (accum)'!K62-'2. Income Statement (accum)'!J62</f>
        <v>0</v>
      </c>
      <c r="N62" s="48">
        <f>'2. Income Statement (accum)'!L62-'2. Income Statement (accum)'!K62</f>
        <v>-378</v>
      </c>
      <c r="O62" s="48">
        <f t="shared" si="68"/>
        <v>-378</v>
      </c>
      <c r="P62" s="48">
        <f>'2. Income Statement (accum)'!M62</f>
        <v>-444</v>
      </c>
      <c r="Q62" s="48"/>
      <c r="R62" s="48"/>
      <c r="S62" s="48">
        <f>'2. Income Statement (accum)'!O62-'2. Income Statement (accum)'!M62</f>
        <v>-207</v>
      </c>
      <c r="T62" s="48">
        <f>'2. Income Statement (accum)'!P62</f>
        <v>-626</v>
      </c>
      <c r="U62" s="48"/>
      <c r="V62" s="48"/>
      <c r="W62" s="48">
        <f>'2. Income Statement (accum)'!R62-'2. Income Statement (accum)'!P62</f>
        <v>431</v>
      </c>
      <c r="X62" s="48">
        <f>'2. Income Statement (accum)'!S62</f>
        <v>0</v>
      </c>
    </row>
    <row r="63" spans="1:25" x14ac:dyDescent="0.25">
      <c r="A63" s="47" t="s">
        <v>221</v>
      </c>
      <c r="B63" s="48">
        <f>'2. Income Statement (accum)'!B63</f>
        <v>-616</v>
      </c>
      <c r="C63" s="48">
        <f>'2. Income Statement (accum)'!C63</f>
        <v>-3255</v>
      </c>
      <c r="D63" s="48">
        <f>'2. Income Statement (accum)'!D63</f>
        <v>-3888</v>
      </c>
      <c r="E63" s="48">
        <f>'2. Income Statement (accum)'!E63-'2. Income Statement (accum)'!D63</f>
        <v>0</v>
      </c>
      <c r="F63" s="48">
        <f>'2. Income Statement (accum)'!F63-'2. Income Statement (accum)'!E63</f>
        <v>0</v>
      </c>
      <c r="G63" s="48">
        <f t="shared" si="66"/>
        <v>0</v>
      </c>
      <c r="H63" s="48">
        <f>'2. Income Statement (accum)'!G63</f>
        <v>-1383</v>
      </c>
      <c r="I63" s="48">
        <f>'2. Income Statement (accum)'!H63-'2. Income Statement (accum)'!G63</f>
        <v>-714</v>
      </c>
      <c r="J63" s="48">
        <f>'2. Income Statement (accum)'!I63-'2. Income Statement (accum)'!H63</f>
        <v>2097</v>
      </c>
      <c r="K63" s="48">
        <f t="shared" si="67"/>
        <v>1383</v>
      </c>
      <c r="L63" s="48">
        <f>'2. Income Statement (accum)'!J63</f>
        <v>0</v>
      </c>
      <c r="M63" s="48">
        <f>'2. Income Statement (accum)'!K63-'2. Income Statement (accum)'!J63</f>
        <v>0</v>
      </c>
      <c r="N63" s="48">
        <f>'2. Income Statement (accum)'!L63-'2. Income Statement (accum)'!K63</f>
        <v>0</v>
      </c>
      <c r="O63" s="48">
        <f t="shared" si="68"/>
        <v>0</v>
      </c>
      <c r="P63" s="48">
        <f>'2. Income Statement (accum)'!M63</f>
        <v>0</v>
      </c>
      <c r="Q63" s="48"/>
      <c r="R63" s="48"/>
      <c r="S63" s="48">
        <f>'2. Income Statement (accum)'!O63-'2. Income Statement (accum)'!M63</f>
        <v>0</v>
      </c>
      <c r="T63" s="48">
        <f>'2. Income Statement (accum)'!P63</f>
        <v>0</v>
      </c>
      <c r="U63" s="48"/>
      <c r="V63" s="48"/>
      <c r="W63" s="48">
        <f>'2. Income Statement (accum)'!R63-'2. Income Statement (accum)'!P63</f>
        <v>0</v>
      </c>
      <c r="X63" s="48">
        <f>'2. Income Statement (accum)'!S63</f>
        <v>-1605</v>
      </c>
      <c r="Y63" s="4"/>
    </row>
    <row r="64" spans="1:25" x14ac:dyDescent="0.25">
      <c r="A64" s="47" t="s">
        <v>217</v>
      </c>
      <c r="B64" s="48">
        <f>'2. Income Statement (accum)'!B64</f>
        <v>0</v>
      </c>
      <c r="C64" s="48">
        <f>'2. Income Statement (accum)'!C64</f>
        <v>0</v>
      </c>
      <c r="D64" s="48">
        <f>'2. Income Statement (accum)'!D64</f>
        <v>0</v>
      </c>
      <c r="E64" s="48">
        <f>'2. Income Statement (accum)'!E64-'2. Income Statement (accum)'!D64</f>
        <v>0</v>
      </c>
      <c r="F64" s="48">
        <f>'2. Income Statement (accum)'!F64-'2. Income Statement (accum)'!E64</f>
        <v>0</v>
      </c>
      <c r="G64" s="48">
        <f t="shared" si="66"/>
        <v>0</v>
      </c>
      <c r="H64" s="48">
        <f>'2. Income Statement (accum)'!G64</f>
        <v>0</v>
      </c>
      <c r="I64" s="48">
        <f>'2. Income Statement (accum)'!H64-'2. Income Statement (accum)'!G64</f>
        <v>0</v>
      </c>
      <c r="J64" s="48">
        <f>'2. Income Statement (accum)'!I64-'2. Income Statement (accum)'!H64</f>
        <v>0</v>
      </c>
      <c r="K64" s="48">
        <f t="shared" si="67"/>
        <v>0</v>
      </c>
      <c r="L64" s="48">
        <f>'2. Income Statement (accum)'!J64</f>
        <v>0</v>
      </c>
      <c r="M64" s="48">
        <f>'2. Income Statement (accum)'!K64-'2. Income Statement (accum)'!J64</f>
        <v>0</v>
      </c>
      <c r="N64" s="48">
        <f>'2. Income Statement (accum)'!L64-'2. Income Statement (accum)'!K64</f>
        <v>0</v>
      </c>
      <c r="O64" s="48">
        <f t="shared" si="68"/>
        <v>0</v>
      </c>
      <c r="P64" s="48">
        <f>'2. Income Statement (accum)'!M64</f>
        <v>0</v>
      </c>
      <c r="Q64" s="48"/>
      <c r="R64" s="48"/>
      <c r="S64" s="48">
        <f>'2. Income Statement (accum)'!O64-'2. Income Statement (accum)'!M64</f>
        <v>0</v>
      </c>
      <c r="T64" s="48">
        <f>'2. Income Statement (accum)'!P64</f>
        <v>-73969</v>
      </c>
      <c r="U64" s="48"/>
      <c r="V64" s="48"/>
      <c r="W64" s="48">
        <f>'2. Income Statement (accum)'!R64-'2. Income Statement (accum)'!P64</f>
        <v>-336107</v>
      </c>
      <c r="X64" s="48">
        <f>'2. Income Statement (accum)'!S64</f>
        <v>-6599</v>
      </c>
      <c r="Y64" s="4"/>
    </row>
    <row r="65" spans="1:25" x14ac:dyDescent="0.25">
      <c r="A65" s="47" t="s">
        <v>96</v>
      </c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>
        <f>'2. Income Statement (accum)'!O65-'2. Income Statement (accum)'!M65</f>
        <v>0</v>
      </c>
      <c r="T65" s="48">
        <f>'2. Income Statement (accum)'!P65</f>
        <v>0</v>
      </c>
      <c r="U65" s="48"/>
      <c r="V65" s="48"/>
      <c r="W65" s="48">
        <f>'2. Income Statement (accum)'!R65-'2. Income Statement (accum)'!P65</f>
        <v>-56076</v>
      </c>
      <c r="X65" s="48">
        <f>'2. Income Statement (accum)'!S65</f>
        <v>-1247</v>
      </c>
      <c r="Y65" s="4"/>
    </row>
    <row r="66" spans="1:25" s="7" customFormat="1" ht="13" x14ac:dyDescent="0.3">
      <c r="A66" s="14" t="s">
        <v>241</v>
      </c>
      <c r="B66" s="15">
        <v>25430</v>
      </c>
      <c r="C66" s="15">
        <v>223533</v>
      </c>
      <c r="D66" s="15">
        <v>1056911</v>
      </c>
      <c r="E66" s="15">
        <v>749507</v>
      </c>
      <c r="F66" s="15">
        <v>-9992</v>
      </c>
      <c r="G66" s="15">
        <v>739515</v>
      </c>
      <c r="H66" s="15">
        <v>384896</v>
      </c>
      <c r="I66" s="15">
        <v>1246627</v>
      </c>
      <c r="J66" s="15">
        <v>-811780</v>
      </c>
      <c r="K66" s="15">
        <v>434847</v>
      </c>
      <c r="L66" s="15">
        <v>1376370</v>
      </c>
      <c r="M66" s="15">
        <v>2036254</v>
      </c>
      <c r="N66" s="15">
        <v>-1330588</v>
      </c>
      <c r="O66" s="15">
        <v>705666</v>
      </c>
      <c r="P66" s="15">
        <v>428559</v>
      </c>
      <c r="Q66" s="15">
        <v>2641470</v>
      </c>
      <c r="R66" s="15">
        <v>-1154250</v>
      </c>
      <c r="S66" s="15">
        <v>1487220</v>
      </c>
      <c r="T66" s="15">
        <v>-1783154</v>
      </c>
      <c r="U66" s="15">
        <v>800050</v>
      </c>
      <c r="V66" s="15">
        <f>V47+V49+V55</f>
        <v>-1631491.8812168757</v>
      </c>
      <c r="W66" s="15">
        <f>W47+W49+W55</f>
        <v>-831441.88121687574</v>
      </c>
      <c r="X66" s="15">
        <f>'2. Income Statement (accum)'!S66</f>
        <v>-1675587</v>
      </c>
      <c r="Y66" s="62"/>
    </row>
    <row r="68" spans="1:25" x14ac:dyDescent="0.25">
      <c r="A68" s="6" t="s">
        <v>51</v>
      </c>
      <c r="B68" s="4">
        <v>-3834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-4475</v>
      </c>
      <c r="K68" s="4">
        <v>-4475</v>
      </c>
      <c r="L68" s="4">
        <v>-2629</v>
      </c>
      <c r="M68" s="4">
        <v>-99</v>
      </c>
      <c r="N68" s="4">
        <v>-3479</v>
      </c>
      <c r="O68" s="4">
        <v>-3578</v>
      </c>
      <c r="P68" s="4">
        <v>5911</v>
      </c>
      <c r="Q68" s="4">
        <f>'2. Income Statement (accum)'!N68-'2. Income Statement (accum)'!M68</f>
        <v>-5</v>
      </c>
      <c r="R68" s="4">
        <f>'2. Income Statement (accum)'!O68-'2. Income Statement (accum)'!N68</f>
        <v>-7153</v>
      </c>
      <c r="S68" s="4">
        <v>-7158</v>
      </c>
      <c r="T68" s="4">
        <v>-50925</v>
      </c>
      <c r="U68" s="4">
        <f>'2. Income Statement (accum)'!Q68-'2. Income Statement (accum)'!P68</f>
        <v>-19297</v>
      </c>
      <c r="V68" s="4">
        <f>'2. Income Statement (accum)'!R68-'2. Income Statement (accum)'!Q68</f>
        <v>-106661</v>
      </c>
      <c r="W68" s="4">
        <f>U68+V68</f>
        <v>-125958</v>
      </c>
      <c r="X68" s="4">
        <f>'2. Income Statement (accum)'!S68</f>
        <v>-84708</v>
      </c>
    </row>
    <row r="69" spans="1:25" x14ac:dyDescent="0.25">
      <c r="A69" s="6" t="s">
        <v>52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254</v>
      </c>
      <c r="J69" s="4">
        <v>14982</v>
      </c>
      <c r="K69" s="4">
        <v>15236</v>
      </c>
      <c r="L69" s="4">
        <v>-111218</v>
      </c>
      <c r="M69" s="4">
        <v>-209726</v>
      </c>
      <c r="N69" s="4">
        <v>185277</v>
      </c>
      <c r="O69" s="4">
        <v>-24449</v>
      </c>
      <c r="P69" s="4">
        <v>-175775</v>
      </c>
      <c r="Q69" s="4">
        <f>'2. Income Statement (accum)'!N69-'2. Income Statement (accum)'!M69</f>
        <v>5715</v>
      </c>
      <c r="R69" s="4">
        <f>'2. Income Statement (accum)'!O69-'2. Income Statement (accum)'!N69</f>
        <v>241676</v>
      </c>
      <c r="S69" s="4">
        <v>247391</v>
      </c>
      <c r="T69" s="4">
        <v>-58869</v>
      </c>
      <c r="U69" s="4">
        <f>'2. Income Statement (accum)'!Q69-'2. Income Statement (accum)'!P69</f>
        <v>-50981</v>
      </c>
      <c r="V69" s="4">
        <f>'2. Income Statement (accum)'!R69-'2. Income Statement (accum)'!Q69</f>
        <v>-30779</v>
      </c>
      <c r="W69" s="4">
        <f>U69+V69</f>
        <v>-81760</v>
      </c>
      <c r="X69" s="4">
        <f>'2. Income Statement (accum)'!S69</f>
        <v>-5330</v>
      </c>
    </row>
    <row r="70" spans="1:25" s="7" customFormat="1" ht="13" x14ac:dyDescent="0.3">
      <c r="A70" s="14" t="s">
        <v>242</v>
      </c>
      <c r="B70" s="15">
        <v>21596</v>
      </c>
      <c r="C70" s="15">
        <v>223533</v>
      </c>
      <c r="D70" s="15">
        <v>1056911</v>
      </c>
      <c r="E70" s="15">
        <v>749507</v>
      </c>
      <c r="F70" s="15">
        <v>-9992</v>
      </c>
      <c r="G70" s="15">
        <v>739515</v>
      </c>
      <c r="H70" s="15">
        <v>384896</v>
      </c>
      <c r="I70" s="15">
        <v>1246881</v>
      </c>
      <c r="J70" s="15">
        <v>-801273</v>
      </c>
      <c r="K70" s="15">
        <v>445608</v>
      </c>
      <c r="L70" s="15">
        <v>1262523</v>
      </c>
      <c r="M70" s="15">
        <v>1826429</v>
      </c>
      <c r="N70" s="15">
        <v>-1148790</v>
      </c>
      <c r="O70" s="15">
        <v>677639</v>
      </c>
      <c r="P70" s="15">
        <v>258695</v>
      </c>
      <c r="Q70" s="15">
        <v>2647180</v>
      </c>
      <c r="R70" s="15">
        <v>-919727</v>
      </c>
      <c r="S70" s="15">
        <v>1727453</v>
      </c>
      <c r="T70" s="15">
        <v>-1892948</v>
      </c>
      <c r="U70" s="15">
        <v>729772</v>
      </c>
      <c r="V70" s="15">
        <f>V66+V68+V69</f>
        <v>-1768931.8812168757</v>
      </c>
      <c r="W70" s="15">
        <f>W66+W68+W69</f>
        <v>-1039159.8812168757</v>
      </c>
      <c r="X70" s="15">
        <f>'2. Income Statement (accum)'!S70</f>
        <v>-1765625</v>
      </c>
      <c r="Y70" s="62"/>
    </row>
    <row r="72" spans="1:25" x14ac:dyDescent="0.25">
      <c r="A72" s="6" t="s">
        <v>53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/>
      <c r="X72" s="4">
        <f>'2. Income Statement (accum)'!S72</f>
        <v>0</v>
      </c>
    </row>
    <row r="73" spans="1:25" x14ac:dyDescent="0.25">
      <c r="A73" s="6" t="s">
        <v>118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-353673</v>
      </c>
      <c r="Q73" s="4">
        <v>259232</v>
      </c>
      <c r="R73" s="4">
        <v>70517</v>
      </c>
      <c r="S73" s="4">
        <v>329749</v>
      </c>
      <c r="T73" s="4">
        <v>-327840</v>
      </c>
      <c r="U73" s="4">
        <v>117800</v>
      </c>
      <c r="V73" s="4">
        <f>'2. Income Statement (accum)'!R73-'2. Income Statement (accum)'!Q73</f>
        <v>233964</v>
      </c>
      <c r="W73" s="4">
        <f t="shared" ref="W73:W74" si="69">U73+V73</f>
        <v>351764</v>
      </c>
      <c r="X73" s="4">
        <f>'2. Income Statement (accum)'!S73</f>
        <v>0</v>
      </c>
    </row>
    <row r="74" spans="1:25" x14ac:dyDescent="0.25">
      <c r="A74" s="6" t="s">
        <v>54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-1310</v>
      </c>
      <c r="J74" s="4">
        <v>-6856</v>
      </c>
      <c r="K74" s="4">
        <v>-8166</v>
      </c>
      <c r="L74" s="4">
        <v>104011</v>
      </c>
      <c r="M74" s="4">
        <v>31412</v>
      </c>
      <c r="N74" s="4">
        <v>-34313</v>
      </c>
      <c r="O74" s="4">
        <v>-2901</v>
      </c>
      <c r="P74" s="4">
        <v>37564</v>
      </c>
      <c r="Q74" s="4">
        <v>-46333</v>
      </c>
      <c r="R74" s="4">
        <v>-102773</v>
      </c>
      <c r="S74" s="4">
        <v>-149106</v>
      </c>
      <c r="T74" s="4">
        <v>-401488</v>
      </c>
      <c r="U74" s="4">
        <v>212031</v>
      </c>
      <c r="V74" s="4">
        <f>'2. Income Statement (accum)'!R74-'2. Income Statement (accum)'!Q74</f>
        <v>-339678</v>
      </c>
      <c r="W74" s="4">
        <f t="shared" si="69"/>
        <v>-127647</v>
      </c>
      <c r="X74" s="4">
        <f>'2. Income Statement (accum)'!S74</f>
        <v>84349</v>
      </c>
    </row>
    <row r="75" spans="1:25" s="7" customFormat="1" ht="13" x14ac:dyDescent="0.3">
      <c r="A75" s="14" t="s">
        <v>243</v>
      </c>
      <c r="B75" s="15">
        <f t="shared" ref="B75" si="70">B73+B74</f>
        <v>0</v>
      </c>
      <c r="C75" s="15">
        <f t="shared" ref="C75" si="71">C73+C74</f>
        <v>0</v>
      </c>
      <c r="D75" s="15">
        <f t="shared" ref="D75" si="72">D73+D74</f>
        <v>0</v>
      </c>
      <c r="E75" s="15">
        <f t="shared" ref="E75" si="73">E73+E74</f>
        <v>0</v>
      </c>
      <c r="F75" s="15">
        <f t="shared" ref="F75" si="74">F73+F74</f>
        <v>0</v>
      </c>
      <c r="G75" s="15">
        <f t="shared" ref="G75" si="75">G73+G74</f>
        <v>0</v>
      </c>
      <c r="H75" s="15">
        <f t="shared" ref="H75" si="76">H73+H74</f>
        <v>0</v>
      </c>
      <c r="I75" s="15">
        <f t="shared" ref="I75" si="77">I73+I74</f>
        <v>-1310</v>
      </c>
      <c r="J75" s="15">
        <f t="shared" ref="J75" si="78">J73+J74</f>
        <v>-6856</v>
      </c>
      <c r="K75" s="15">
        <f t="shared" ref="K75" si="79">K73+K74</f>
        <v>-8166</v>
      </c>
      <c r="L75" s="15">
        <f t="shared" ref="L75" si="80">L73+L74</f>
        <v>104011</v>
      </c>
      <c r="M75" s="15">
        <f t="shared" ref="M75" si="81">M73+M74</f>
        <v>31412</v>
      </c>
      <c r="N75" s="15">
        <f t="shared" ref="N75" si="82">N73+N74</f>
        <v>-34313</v>
      </c>
      <c r="O75" s="15">
        <f t="shared" ref="O75" si="83">O73+O74</f>
        <v>-2901</v>
      </c>
      <c r="P75" s="15">
        <f t="shared" ref="P75" si="84">P73+P74</f>
        <v>-316109</v>
      </c>
      <c r="Q75" s="15">
        <f t="shared" ref="Q75:V75" si="85">Q73+Q74</f>
        <v>212899</v>
      </c>
      <c r="R75" s="15">
        <f t="shared" si="85"/>
        <v>-32256</v>
      </c>
      <c r="S75" s="15">
        <f t="shared" si="85"/>
        <v>180643</v>
      </c>
      <c r="T75" s="15">
        <f t="shared" si="85"/>
        <v>-729328</v>
      </c>
      <c r="U75" s="15">
        <f>U73+U74</f>
        <v>329831</v>
      </c>
      <c r="V75" s="15">
        <f t="shared" si="85"/>
        <v>-105714</v>
      </c>
      <c r="W75" s="15">
        <f>W73+W74</f>
        <v>224117</v>
      </c>
      <c r="X75" s="15">
        <f>'2. Income Statement (accum)'!S75</f>
        <v>84349</v>
      </c>
      <c r="Y75" s="62"/>
    </row>
    <row r="76" spans="1:25" s="7" customFormat="1" ht="13.5" thickBot="1" x14ac:dyDescent="0.35">
      <c r="A76" s="16" t="s">
        <v>244</v>
      </c>
      <c r="B76" s="17">
        <v>21596</v>
      </c>
      <c r="C76" s="17">
        <v>223533</v>
      </c>
      <c r="D76" s="17">
        <v>1056911</v>
      </c>
      <c r="E76" s="17">
        <v>749507</v>
      </c>
      <c r="F76" s="17">
        <v>-9992</v>
      </c>
      <c r="G76" s="17">
        <v>739515</v>
      </c>
      <c r="H76" s="17">
        <v>384896</v>
      </c>
      <c r="I76" s="17">
        <v>1245571</v>
      </c>
      <c r="J76" s="17">
        <v>-808129</v>
      </c>
      <c r="K76" s="17">
        <v>437442</v>
      </c>
      <c r="L76" s="17">
        <v>1366534</v>
      </c>
      <c r="M76" s="17">
        <v>1857841</v>
      </c>
      <c r="N76" s="17">
        <v>-1183103</v>
      </c>
      <c r="O76" s="17">
        <v>674738</v>
      </c>
      <c r="P76" s="17">
        <v>-57414</v>
      </c>
      <c r="Q76" s="17">
        <v>2860079</v>
      </c>
      <c r="R76" s="17">
        <v>-951983</v>
      </c>
      <c r="S76" s="17">
        <v>1908096</v>
      </c>
      <c r="T76" s="17">
        <f>T70+T75</f>
        <v>-2622276</v>
      </c>
      <c r="U76" s="17">
        <f>U70+U75</f>
        <v>1059603</v>
      </c>
      <c r="V76" s="17">
        <f t="shared" ref="V76:W76" si="86">V70+V75</f>
        <v>-1874645.8812168757</v>
      </c>
      <c r="W76" s="17">
        <f t="shared" si="86"/>
        <v>-815042.88121687574</v>
      </c>
      <c r="X76" s="17">
        <f>'2. Income Statement (accum)'!S76</f>
        <v>-1681276</v>
      </c>
      <c r="Y76" s="62"/>
    </row>
  </sheetData>
  <hyperlinks>
    <hyperlink ref="A2" location="'Contents '!C12" display="Назад к оглавлению" xr:uid="{AE53D0F7-CC09-4D9C-B268-C1F451C221BA}"/>
  </hyperlinks>
  <pageMargins left="0.7" right="0.7" top="0.75" bottom="0.75" header="0.3" footer="0.3"/>
  <ignoredErrors>
    <ignoredError sqref="U4 U24" formulaRange="1"/>
    <ignoredError sqref="O36 K3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6B93D-DACB-44BF-AC11-23C85A53AD2F}">
  <sheetPr>
    <tabColor theme="0"/>
  </sheetPr>
  <dimension ref="A1:T53"/>
  <sheetViews>
    <sheetView zoomScaleNormal="100" workbookViewId="0">
      <pane xSplit="1" ySplit="3" topLeftCell="N4" activePane="bottomRight" state="frozen"/>
      <selection pane="topRight" activeCell="B1" sqref="B1"/>
      <selection pane="bottomLeft" activeCell="A4" sqref="A4"/>
      <selection pane="bottomRight" activeCell="A6" sqref="A6"/>
    </sheetView>
  </sheetViews>
  <sheetFormatPr defaultColWidth="8.81640625" defaultRowHeight="12.5" x14ac:dyDescent="0.25"/>
  <cols>
    <col min="1" max="1" width="68.54296875" style="6" customWidth="1"/>
    <col min="2" max="16" width="14.81640625" style="6" customWidth="1"/>
    <col min="17" max="17" width="14.81640625" style="6" hidden="1" customWidth="1"/>
    <col min="18" max="18" width="11.26953125" style="6" hidden="1" customWidth="1"/>
    <col min="19" max="19" width="14.81640625" style="6" customWidth="1"/>
    <col min="20" max="20" width="10.26953125" style="6" bestFit="1" customWidth="1"/>
    <col min="21" max="16384" width="8.81640625" style="6"/>
  </cols>
  <sheetData>
    <row r="1" spans="1:19" ht="13" x14ac:dyDescent="0.3">
      <c r="A1" s="7" t="s">
        <v>1</v>
      </c>
    </row>
    <row r="2" spans="1:19" x14ac:dyDescent="0.25">
      <c r="A2" s="8" t="s">
        <v>134</v>
      </c>
    </row>
    <row r="3" spans="1:19" ht="13" x14ac:dyDescent="0.3">
      <c r="A3" s="9" t="s">
        <v>135</v>
      </c>
      <c r="B3" s="19" t="s">
        <v>137</v>
      </c>
      <c r="C3" s="19" t="s">
        <v>138</v>
      </c>
      <c r="D3" s="19" t="s">
        <v>150</v>
      </c>
      <c r="E3" s="19" t="s">
        <v>151</v>
      </c>
      <c r="F3" s="19" t="s">
        <v>139</v>
      </c>
      <c r="G3" s="19" t="s">
        <v>140</v>
      </c>
      <c r="H3" s="19" t="s">
        <v>141</v>
      </c>
      <c r="I3" s="19" t="s">
        <v>142</v>
      </c>
      <c r="J3" s="19" t="s">
        <v>143</v>
      </c>
      <c r="K3" s="19" t="s">
        <v>144</v>
      </c>
      <c r="L3" s="19" t="s">
        <v>145</v>
      </c>
      <c r="M3" s="19" t="s">
        <v>146</v>
      </c>
      <c r="N3" s="19" t="s">
        <v>147</v>
      </c>
      <c r="O3" s="19" t="s">
        <v>148</v>
      </c>
      <c r="P3" s="19" t="s">
        <v>149</v>
      </c>
      <c r="Q3" s="19" t="s">
        <v>224</v>
      </c>
      <c r="R3" s="19" t="s">
        <v>229</v>
      </c>
      <c r="S3" s="19" t="s">
        <v>233</v>
      </c>
    </row>
    <row r="4" spans="1:19" ht="13" x14ac:dyDescent="0.3">
      <c r="A4" s="7" t="s">
        <v>55</v>
      </c>
    </row>
    <row r="5" spans="1:19" x14ac:dyDescent="0.25">
      <c r="A5" s="6" t="s">
        <v>247</v>
      </c>
      <c r="B5" s="4">
        <v>25430</v>
      </c>
      <c r="C5" s="4">
        <v>223533</v>
      </c>
      <c r="D5" s="4">
        <v>1056911</v>
      </c>
      <c r="E5" s="4">
        <v>1806418</v>
      </c>
      <c r="F5" s="4">
        <v>1796426</v>
      </c>
      <c r="G5" s="4">
        <v>384896</v>
      </c>
      <c r="H5" s="4">
        <v>1631523</v>
      </c>
      <c r="I5" s="4">
        <v>819743</v>
      </c>
      <c r="J5" s="4">
        <v>1376370</v>
      </c>
      <c r="K5" s="4">
        <v>3412624</v>
      </c>
      <c r="L5" s="4">
        <v>2082036</v>
      </c>
      <c r="M5" s="4">
        <v>428559</v>
      </c>
      <c r="N5" s="4">
        <v>3070029</v>
      </c>
      <c r="O5" s="4">
        <v>1986148</v>
      </c>
      <c r="P5" s="4">
        <f>'2. Income Statement (accum)'!P70</f>
        <v>-1892948</v>
      </c>
      <c r="Q5" s="4">
        <f>'2. Income Statement (accum)'!Q70</f>
        <v>-1163176</v>
      </c>
      <c r="R5" s="4">
        <f>'2. Income Statement (accum)'!R70</f>
        <v>-2932107.8812168753</v>
      </c>
      <c r="S5" s="4">
        <f>'2. Income Statement (accum)'!S70</f>
        <v>-1765625</v>
      </c>
    </row>
    <row r="6" spans="1:19" ht="11.15" customHeight="1" x14ac:dyDescent="0.25">
      <c r="A6" s="6" t="s">
        <v>248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S6" s="4"/>
    </row>
    <row r="7" spans="1:19" x14ac:dyDescent="0.25">
      <c r="A7" s="6" t="s">
        <v>56</v>
      </c>
      <c r="B7" s="4">
        <v>2297</v>
      </c>
      <c r="C7" s="4">
        <v>78410</v>
      </c>
      <c r="D7" s="4">
        <v>284083</v>
      </c>
      <c r="E7" s="4">
        <v>555608</v>
      </c>
      <c r="F7" s="4">
        <v>660600</v>
      </c>
      <c r="G7" s="4">
        <v>458063</v>
      </c>
      <c r="H7" s="4">
        <v>954783</v>
      </c>
      <c r="I7" s="4">
        <v>1111037</v>
      </c>
      <c r="J7" s="4">
        <v>752994</v>
      </c>
      <c r="K7" s="4">
        <v>1482938</v>
      </c>
      <c r="L7" s="4">
        <v>1776800</v>
      </c>
      <c r="M7" s="4">
        <v>1215709</v>
      </c>
      <c r="N7" s="4">
        <v>2336204</v>
      </c>
      <c r="O7" s="4">
        <v>2586353</v>
      </c>
      <c r="P7" s="4">
        <v>1282694</v>
      </c>
      <c r="Q7" s="4">
        <v>2415951</v>
      </c>
      <c r="R7" s="4">
        <v>2779813.7418123959</v>
      </c>
      <c r="S7" s="4">
        <v>1264742</v>
      </c>
    </row>
    <row r="8" spans="1:19" x14ac:dyDescent="0.25">
      <c r="A8" s="6" t="s">
        <v>57</v>
      </c>
      <c r="B8" s="4">
        <v>0</v>
      </c>
      <c r="C8" s="4">
        <v>6084</v>
      </c>
      <c r="D8" s="4">
        <v>3904</v>
      </c>
      <c r="E8" s="4">
        <v>5843</v>
      </c>
      <c r="F8" s="4">
        <v>21734</v>
      </c>
      <c r="G8" s="4">
        <v>3815</v>
      </c>
      <c r="H8" s="4">
        <v>6981</v>
      </c>
      <c r="I8" s="4">
        <v>4873</v>
      </c>
      <c r="J8" s="4">
        <v>16252</v>
      </c>
      <c r="K8" s="4">
        <v>10545</v>
      </c>
      <c r="L8" s="4">
        <v>13058</v>
      </c>
      <c r="M8" s="4">
        <v>2185</v>
      </c>
      <c r="N8" s="4">
        <v>5083</v>
      </c>
      <c r="O8" s="4">
        <v>37193</v>
      </c>
      <c r="P8" s="4">
        <v>273697</v>
      </c>
      <c r="Q8" s="4">
        <v>270123</v>
      </c>
      <c r="R8" s="4">
        <v>246453.5756291498</v>
      </c>
      <c r="S8" s="4">
        <v>469977</v>
      </c>
    </row>
    <row r="9" spans="1:19" x14ac:dyDescent="0.25">
      <c r="A9" s="6" t="s">
        <v>58</v>
      </c>
      <c r="B9" s="4">
        <v>0</v>
      </c>
      <c r="C9" s="4">
        <v>3893</v>
      </c>
      <c r="D9" s="4">
        <v>3269</v>
      </c>
      <c r="E9" s="4">
        <v>4975</v>
      </c>
      <c r="F9" s="4">
        <v>6679</v>
      </c>
      <c r="G9" s="4">
        <v>3410</v>
      </c>
      <c r="H9" s="4">
        <v>5398</v>
      </c>
      <c r="I9" s="4">
        <v>7466</v>
      </c>
      <c r="J9" s="4">
        <v>3552</v>
      </c>
      <c r="K9" s="4">
        <v>4513</v>
      </c>
      <c r="L9" s="4">
        <v>5773</v>
      </c>
      <c r="M9" s="4">
        <v>11066</v>
      </c>
      <c r="N9" s="4">
        <v>11066</v>
      </c>
      <c r="O9" s="4">
        <v>39978</v>
      </c>
      <c r="P9" s="4">
        <v>61140</v>
      </c>
      <c r="Q9" s="4">
        <v>89916</v>
      </c>
      <c r="R9" s="4">
        <v>134945</v>
      </c>
      <c r="S9" s="4">
        <v>113773</v>
      </c>
    </row>
    <row r="10" spans="1:19" x14ac:dyDescent="0.25">
      <c r="A10" s="6" t="s">
        <v>59</v>
      </c>
      <c r="B10" s="4">
        <v>646</v>
      </c>
      <c r="C10" s="4">
        <v>5667</v>
      </c>
      <c r="D10" s="4">
        <v>73418</v>
      </c>
      <c r="E10" s="4">
        <v>110756</v>
      </c>
      <c r="F10" s="4">
        <v>138023</v>
      </c>
      <c r="G10" s="4">
        <v>524975</v>
      </c>
      <c r="H10" s="4">
        <v>655269</v>
      </c>
      <c r="I10" s="4">
        <v>559189</v>
      </c>
      <c r="J10" s="4">
        <v>-91900</v>
      </c>
      <c r="K10" s="4">
        <v>22210</v>
      </c>
      <c r="L10" s="4">
        <v>586066</v>
      </c>
      <c r="M10" s="4">
        <v>972765</v>
      </c>
      <c r="N10" s="4">
        <v>1284271</v>
      </c>
      <c r="O10" s="4">
        <v>1004229</v>
      </c>
      <c r="P10" s="4">
        <v>1053548</v>
      </c>
      <c r="Q10" s="4">
        <v>1901076</v>
      </c>
      <c r="R10" s="4">
        <v>2869135.1339331581</v>
      </c>
      <c r="S10" s="4">
        <v>1264919</v>
      </c>
    </row>
    <row r="11" spans="1:19" x14ac:dyDescent="0.25">
      <c r="A11" s="6" t="s">
        <v>60</v>
      </c>
      <c r="B11" s="4">
        <v>0</v>
      </c>
      <c r="C11" s="4">
        <v>11828</v>
      </c>
      <c r="D11" s="4">
        <v>0</v>
      </c>
      <c r="E11" s="4">
        <v>0</v>
      </c>
      <c r="F11" s="4">
        <v>-7196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/>
      <c r="S11" s="4">
        <v>0</v>
      </c>
    </row>
    <row r="12" spans="1:19" x14ac:dyDescent="0.25">
      <c r="A12" s="6" t="s">
        <v>25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574546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212414</v>
      </c>
      <c r="P12" s="4">
        <v>0</v>
      </c>
      <c r="Q12" s="4">
        <v>0</v>
      </c>
      <c r="R12" s="4">
        <v>141891</v>
      </c>
      <c r="S12" s="4">
        <v>0</v>
      </c>
    </row>
    <row r="13" spans="1:19" x14ac:dyDescent="0.25">
      <c r="A13" s="6" t="s">
        <v>61</v>
      </c>
      <c r="B13" s="4">
        <v>0</v>
      </c>
      <c r="C13" s="4">
        <v>0</v>
      </c>
      <c r="D13" s="4">
        <v>-2357</v>
      </c>
      <c r="E13" s="4">
        <v>-2938</v>
      </c>
      <c r="F13" s="4">
        <v>-1987</v>
      </c>
      <c r="G13" s="4">
        <v>-12107</v>
      </c>
      <c r="H13" s="4">
        <v>-28794</v>
      </c>
      <c r="I13" s="4">
        <v>13427</v>
      </c>
      <c r="J13" s="4">
        <v>-1188</v>
      </c>
      <c r="K13" s="4">
        <v>-9879</v>
      </c>
      <c r="L13" s="4">
        <v>13587</v>
      </c>
      <c r="M13" s="4">
        <v>-5407</v>
      </c>
      <c r="N13" s="4">
        <v>-8253</v>
      </c>
      <c r="O13" s="4">
        <v>-11382</v>
      </c>
      <c r="P13" s="4">
        <v>-8994</v>
      </c>
      <c r="Q13" s="4">
        <v>0</v>
      </c>
      <c r="R13" s="4"/>
      <c r="S13" s="4">
        <v>-17400</v>
      </c>
    </row>
    <row r="14" spans="1:19" x14ac:dyDescent="0.25">
      <c r="A14" s="6" t="s">
        <v>123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-71616</v>
      </c>
      <c r="P14" s="4">
        <v>109794</v>
      </c>
      <c r="Q14" s="4">
        <v>180072</v>
      </c>
      <c r="R14" s="4">
        <v>317512</v>
      </c>
      <c r="S14" s="4">
        <v>90038</v>
      </c>
    </row>
    <row r="15" spans="1:19" x14ac:dyDescent="0.25"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S15" s="5"/>
    </row>
    <row r="16" spans="1:19" ht="12.65" customHeight="1" x14ac:dyDescent="0.3">
      <c r="A16" s="9" t="s">
        <v>62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S16" s="5"/>
    </row>
    <row r="17" spans="1:19" x14ac:dyDescent="0.25">
      <c r="A17" s="6" t="s">
        <v>15</v>
      </c>
      <c r="B17" s="4">
        <v>-81508</v>
      </c>
      <c r="C17" s="4">
        <v>55961</v>
      </c>
      <c r="D17" s="4">
        <v>-30260</v>
      </c>
      <c r="E17" s="4">
        <v>-86016</v>
      </c>
      <c r="F17" s="4">
        <v>-305188</v>
      </c>
      <c r="G17" s="4">
        <v>-87259</v>
      </c>
      <c r="H17" s="4">
        <v>-109862</v>
      </c>
      <c r="I17" s="4">
        <v>-157103</v>
      </c>
      <c r="J17" s="4">
        <v>-285479</v>
      </c>
      <c r="K17" s="4">
        <v>-325264</v>
      </c>
      <c r="L17" s="4">
        <v>-845801</v>
      </c>
      <c r="M17" s="4">
        <v>-48029</v>
      </c>
      <c r="N17" s="4">
        <v>-84063</v>
      </c>
      <c r="O17" s="4">
        <v>-515957</v>
      </c>
      <c r="P17" s="4">
        <v>101482</v>
      </c>
      <c r="Q17" s="4">
        <v>231536</v>
      </c>
      <c r="R17" s="4">
        <v>332628</v>
      </c>
      <c r="S17" s="4">
        <v>244065</v>
      </c>
    </row>
    <row r="18" spans="1:19" x14ac:dyDescent="0.25">
      <c r="A18" s="6" t="s">
        <v>16</v>
      </c>
      <c r="B18" s="4">
        <v>-5727</v>
      </c>
      <c r="C18" s="4">
        <v>-2866</v>
      </c>
      <c r="D18" s="4">
        <v>-106585</v>
      </c>
      <c r="E18" s="4">
        <v>-31496</v>
      </c>
      <c r="F18" s="4">
        <v>-445198</v>
      </c>
      <c r="G18" s="4">
        <v>-171048</v>
      </c>
      <c r="H18" s="4">
        <v>-289234</v>
      </c>
      <c r="I18" s="4">
        <v>-358072</v>
      </c>
      <c r="J18" s="4">
        <v>107628</v>
      </c>
      <c r="K18" s="4">
        <v>159605</v>
      </c>
      <c r="L18" s="4">
        <v>8768</v>
      </c>
      <c r="M18" s="4">
        <v>-117420</v>
      </c>
      <c r="N18" s="4">
        <v>-236647</v>
      </c>
      <c r="O18" s="4">
        <v>-149830</v>
      </c>
      <c r="P18" s="4">
        <v>-219740</v>
      </c>
      <c r="Q18" s="4">
        <v>-97703</v>
      </c>
      <c r="R18" s="4">
        <v>272050</v>
      </c>
      <c r="S18" s="4">
        <v>-287421</v>
      </c>
    </row>
    <row r="19" spans="1:19" x14ac:dyDescent="0.25">
      <c r="A19" s="6" t="s">
        <v>39</v>
      </c>
      <c r="B19" s="4">
        <v>157295</v>
      </c>
      <c r="C19" s="4">
        <v>-94382</v>
      </c>
      <c r="D19" s="4">
        <v>45946</v>
      </c>
      <c r="E19" s="4">
        <v>82688</v>
      </c>
      <c r="F19" s="4">
        <v>-15156</v>
      </c>
      <c r="G19" s="4">
        <v>162609</v>
      </c>
      <c r="H19" s="4">
        <v>106782</v>
      </c>
      <c r="I19" s="4">
        <v>157297</v>
      </c>
      <c r="J19" s="4">
        <v>89957</v>
      </c>
      <c r="K19" s="4">
        <v>176839</v>
      </c>
      <c r="L19" s="4">
        <v>160741</v>
      </c>
      <c r="M19" s="4">
        <v>479865</v>
      </c>
      <c r="N19" s="4">
        <v>416731</v>
      </c>
      <c r="O19" s="4">
        <v>365773</v>
      </c>
      <c r="P19" s="4">
        <v>530716</v>
      </c>
      <c r="Q19" s="4">
        <v>260806</v>
      </c>
      <c r="R19" s="4">
        <v>-241829</v>
      </c>
      <c r="S19" s="4">
        <v>248825</v>
      </c>
    </row>
    <row r="20" spans="1:19" x14ac:dyDescent="0.25"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S20" s="5"/>
    </row>
    <row r="21" spans="1:19" x14ac:dyDescent="0.25">
      <c r="A21" s="6" t="s">
        <v>63</v>
      </c>
      <c r="B21" s="4">
        <v>0</v>
      </c>
      <c r="C21" s="4">
        <v>-9388</v>
      </c>
      <c r="D21" s="4">
        <v>-55642</v>
      </c>
      <c r="E21" s="4">
        <v>-102850</v>
      </c>
      <c r="F21" s="4">
        <v>-121173</v>
      </c>
      <c r="G21" s="4">
        <v>-274374</v>
      </c>
      <c r="H21" s="4">
        <v>-452239</v>
      </c>
      <c r="I21" s="4">
        <v>-581111</v>
      </c>
      <c r="J21" s="4">
        <v>-415019</v>
      </c>
      <c r="K21" s="4">
        <v>-614076</v>
      </c>
      <c r="L21" s="4">
        <v>-920303</v>
      </c>
      <c r="M21" s="4">
        <v>-762609</v>
      </c>
      <c r="N21" s="4">
        <v>-1107794</v>
      </c>
      <c r="O21" s="4">
        <v>-1639227</v>
      </c>
      <c r="P21" s="4">
        <v>-1133592</v>
      </c>
      <c r="Q21" s="4">
        <v>-1846110</v>
      </c>
      <c r="R21" s="4">
        <v>-2532351</v>
      </c>
      <c r="S21" s="4">
        <v>-1324121</v>
      </c>
    </row>
    <row r="22" spans="1:19" x14ac:dyDescent="0.25">
      <c r="A22" s="6" t="s">
        <v>64</v>
      </c>
      <c r="B22" s="4">
        <v>-3834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S22" s="4"/>
    </row>
    <row r="23" spans="1:19" s="7" customFormat="1" ht="13" x14ac:dyDescent="0.3">
      <c r="A23" s="14" t="s">
        <v>65</v>
      </c>
      <c r="B23" s="15">
        <v>94599</v>
      </c>
      <c r="C23" s="15">
        <v>278740</v>
      </c>
      <c r="D23" s="15">
        <v>1272687</v>
      </c>
      <c r="E23" s="15">
        <v>2342988</v>
      </c>
      <c r="F23" s="15">
        <v>1727564</v>
      </c>
      <c r="G23" s="15">
        <v>992980</v>
      </c>
      <c r="H23" s="15">
        <v>2480607</v>
      </c>
      <c r="I23" s="15">
        <v>2151292</v>
      </c>
      <c r="J23" s="15">
        <v>1553167</v>
      </c>
      <c r="K23" s="15">
        <v>4320055</v>
      </c>
      <c r="L23" s="15">
        <v>2880725</v>
      </c>
      <c r="M23" s="15">
        <v>2176684</v>
      </c>
      <c r="N23" s="15">
        <v>5686627</v>
      </c>
      <c r="O23" s="15">
        <f>SUM(O5:O22)</f>
        <v>3844076</v>
      </c>
      <c r="P23" s="15">
        <f>SUM(P5:P22)</f>
        <v>157797</v>
      </c>
      <c r="Q23" s="15">
        <f>SUM(Q5:Q22)</f>
        <v>2242491</v>
      </c>
      <c r="R23" s="15">
        <f>SUM(R5:R22)</f>
        <v>1388140.5701578287</v>
      </c>
      <c r="S23" s="15">
        <f>SUM(S5:S22)</f>
        <v>301772</v>
      </c>
    </row>
    <row r="25" spans="1:19" ht="13" x14ac:dyDescent="0.3">
      <c r="A25" s="7" t="s">
        <v>66</v>
      </c>
    </row>
    <row r="26" spans="1:19" x14ac:dyDescent="0.25">
      <c r="A26" s="6" t="s">
        <v>67</v>
      </c>
      <c r="B26" s="4">
        <v>-39113</v>
      </c>
      <c r="C26" s="4">
        <v>-1273449</v>
      </c>
      <c r="D26" s="4">
        <v>-1610251</v>
      </c>
      <c r="E26" s="4">
        <v>-1888042</v>
      </c>
      <c r="F26" s="4">
        <v>-3203042</v>
      </c>
      <c r="G26" s="4">
        <v>-1594835</v>
      </c>
      <c r="H26" s="4">
        <v>-1808269</v>
      </c>
      <c r="I26" s="4">
        <v>-3746664</v>
      </c>
      <c r="J26" s="4">
        <v>-2206698</v>
      </c>
      <c r="K26" s="4">
        <v>-3330898</v>
      </c>
      <c r="L26" s="4">
        <v>-6310209</v>
      </c>
      <c r="M26" s="4">
        <v>-3376830</v>
      </c>
      <c r="N26" s="4">
        <v>-3818582</v>
      </c>
      <c r="O26" s="4">
        <v>-4628491</v>
      </c>
      <c r="P26" s="4">
        <v>-2255468</v>
      </c>
      <c r="Q26" s="4">
        <v>-3200750</v>
      </c>
      <c r="R26" s="4">
        <v>-3410448</v>
      </c>
      <c r="S26" s="4">
        <v>-493721</v>
      </c>
    </row>
    <row r="27" spans="1:19" x14ac:dyDescent="0.25">
      <c r="A27" s="6" t="s">
        <v>68</v>
      </c>
      <c r="B27" s="4">
        <v>-11584</v>
      </c>
      <c r="C27" s="4">
        <v>-5313</v>
      </c>
      <c r="D27" s="4">
        <v>-905</v>
      </c>
      <c r="E27" s="4">
        <v>-906</v>
      </c>
      <c r="F27" s="4">
        <v>-1910</v>
      </c>
      <c r="G27" s="4">
        <v>-8406</v>
      </c>
      <c r="H27" s="4">
        <v>-15218</v>
      </c>
      <c r="I27" s="4">
        <v>-18715</v>
      </c>
      <c r="J27" s="4">
        <v>-19496</v>
      </c>
      <c r="K27" s="4">
        <v>-35881</v>
      </c>
      <c r="L27" s="4">
        <v>-52656</v>
      </c>
      <c r="M27" s="4">
        <v>-82148</v>
      </c>
      <c r="N27" s="4">
        <v>-205957</v>
      </c>
      <c r="O27" s="4">
        <v>-262516</v>
      </c>
      <c r="P27" s="4">
        <v>-155979</v>
      </c>
      <c r="Q27" s="4">
        <v>-230404</v>
      </c>
      <c r="R27" s="4">
        <v>-264628</v>
      </c>
      <c r="S27" s="4">
        <v>-124954</v>
      </c>
    </row>
    <row r="28" spans="1:19" x14ac:dyDescent="0.25">
      <c r="A28" s="6" t="s">
        <v>69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65795</v>
      </c>
      <c r="I28" s="4">
        <v>65795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/>
    </row>
    <row r="29" spans="1:19" x14ac:dyDescent="0.25">
      <c r="A29" s="6" t="s">
        <v>70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-208722</v>
      </c>
      <c r="H29" s="4">
        <v>-229340</v>
      </c>
      <c r="I29" s="4">
        <v>-339751</v>
      </c>
      <c r="J29" s="4">
        <v>-100710</v>
      </c>
      <c r="K29" s="4">
        <v>-110352</v>
      </c>
      <c r="L29" s="4">
        <v>-230352</v>
      </c>
      <c r="M29" s="4">
        <v>-96000</v>
      </c>
      <c r="N29" s="4">
        <v>-339100</v>
      </c>
      <c r="O29" s="4">
        <v>-350300</v>
      </c>
      <c r="P29" s="4">
        <v>-5500</v>
      </c>
      <c r="Q29" s="4">
        <v>-5500</v>
      </c>
      <c r="R29" s="4">
        <v>-5500</v>
      </c>
      <c r="S29" s="4"/>
    </row>
    <row r="30" spans="1:19" x14ac:dyDescent="0.25">
      <c r="A30" s="6" t="s">
        <v>71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3600</v>
      </c>
      <c r="H30" s="4">
        <v>403</v>
      </c>
      <c r="I30" s="4">
        <v>5012</v>
      </c>
      <c r="J30" s="4">
        <v>0</v>
      </c>
      <c r="K30" s="4">
        <v>0</v>
      </c>
      <c r="L30" s="4">
        <v>0</v>
      </c>
      <c r="M30" s="4">
        <v>0</v>
      </c>
      <c r="N30" s="4">
        <v>228391</v>
      </c>
      <c r="O30" s="4">
        <v>229103</v>
      </c>
      <c r="P30" s="4">
        <v>0</v>
      </c>
      <c r="Q30" s="4">
        <v>0</v>
      </c>
      <c r="R30" s="4">
        <v>0</v>
      </c>
      <c r="S30" s="4"/>
    </row>
    <row r="31" spans="1:19" x14ac:dyDescent="0.25">
      <c r="A31" s="6" t="s">
        <v>72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-2577814</v>
      </c>
      <c r="L31" s="4">
        <v>-2577814</v>
      </c>
      <c r="M31" s="4">
        <v>0</v>
      </c>
      <c r="N31" s="4">
        <v>-2000000</v>
      </c>
      <c r="O31" s="4">
        <v>0</v>
      </c>
      <c r="P31" s="4">
        <v>0</v>
      </c>
      <c r="Q31" s="4">
        <v>-2033456</v>
      </c>
      <c r="R31" s="4">
        <v>-2228572</v>
      </c>
      <c r="S31" s="4">
        <v>-225000</v>
      </c>
    </row>
    <row r="32" spans="1:19" x14ac:dyDescent="0.25">
      <c r="A32" s="6" t="s">
        <v>117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2522522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1326634</v>
      </c>
      <c r="S32" s="4">
        <v>900000</v>
      </c>
    </row>
    <row r="33" spans="1:20" x14ac:dyDescent="0.25">
      <c r="A33" s="6" t="s">
        <v>73</v>
      </c>
      <c r="B33" s="4">
        <v>0</v>
      </c>
      <c r="C33" s="4">
        <v>4784</v>
      </c>
      <c r="D33" s="4">
        <v>5272</v>
      </c>
      <c r="E33" s="4">
        <v>18162</v>
      </c>
      <c r="F33" s="4">
        <v>30467</v>
      </c>
      <c r="G33" s="4">
        <v>19454</v>
      </c>
      <c r="H33" s="4">
        <v>41843</v>
      </c>
      <c r="I33" s="4">
        <v>68277</v>
      </c>
      <c r="J33" s="4">
        <v>20683</v>
      </c>
      <c r="K33" s="4">
        <v>95000</v>
      </c>
      <c r="L33" s="4">
        <v>194420</v>
      </c>
      <c r="M33" s="4">
        <v>30788</v>
      </c>
      <c r="N33" s="4">
        <v>71458</v>
      </c>
      <c r="O33" s="4">
        <v>377853</v>
      </c>
      <c r="P33" s="4">
        <v>186735</v>
      </c>
      <c r="Q33" s="4">
        <v>282260</v>
      </c>
      <c r="R33" s="4">
        <v>373478</v>
      </c>
      <c r="S33" s="4">
        <v>161841</v>
      </c>
    </row>
    <row r="34" spans="1:20" s="7" customFormat="1" ht="13" x14ac:dyDescent="0.3">
      <c r="A34" s="14" t="s">
        <v>236</v>
      </c>
      <c r="B34" s="15">
        <v>-50697</v>
      </c>
      <c r="C34" s="15">
        <v>-1273978</v>
      </c>
      <c r="D34" s="15">
        <v>-1605884</v>
      </c>
      <c r="E34" s="15">
        <v>-1870786</v>
      </c>
      <c r="F34" s="15">
        <v>-3174485</v>
      </c>
      <c r="G34" s="15">
        <v>-1788909</v>
      </c>
      <c r="H34" s="15">
        <v>-1944786</v>
      </c>
      <c r="I34" s="15">
        <v>-3966046</v>
      </c>
      <c r="J34" s="15">
        <v>-2306221</v>
      </c>
      <c r="K34" s="15">
        <v>-5959945</v>
      </c>
      <c r="L34" s="15">
        <v>-6454089</v>
      </c>
      <c r="M34" s="15">
        <v>-3524190</v>
      </c>
      <c r="N34" s="15">
        <v>-6063790</v>
      </c>
      <c r="O34" s="15">
        <f>SUM(O26:O33)</f>
        <v>-4634351</v>
      </c>
      <c r="P34" s="15">
        <f>SUM(P26:P33)</f>
        <v>-2230212</v>
      </c>
      <c r="Q34" s="15">
        <f>SUM(Q26:Q33)</f>
        <v>-5187850</v>
      </c>
      <c r="R34" s="15">
        <f>SUM(R26:R33)</f>
        <v>-4209036</v>
      </c>
      <c r="S34" s="15">
        <f>SUM(S26:S33)</f>
        <v>218166</v>
      </c>
      <c r="T34" s="62"/>
    </row>
    <row r="36" spans="1:20" ht="13" x14ac:dyDescent="0.3">
      <c r="A36" s="7" t="s">
        <v>75</v>
      </c>
    </row>
    <row r="37" spans="1:20" x14ac:dyDescent="0.25">
      <c r="A37" s="6" t="s">
        <v>76</v>
      </c>
      <c r="B37" s="4">
        <v>0</v>
      </c>
      <c r="C37" s="4">
        <v>74734</v>
      </c>
      <c r="D37" s="4">
        <v>500000</v>
      </c>
      <c r="E37" s="4">
        <v>500000</v>
      </c>
      <c r="F37" s="4">
        <v>500000</v>
      </c>
      <c r="G37" s="4">
        <v>0</v>
      </c>
      <c r="H37" s="4">
        <v>1000</v>
      </c>
      <c r="I37" s="4">
        <v>2106750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</row>
    <row r="38" spans="1:20" x14ac:dyDescent="0.25">
      <c r="A38" s="6" t="s">
        <v>116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-35986</v>
      </c>
      <c r="M38" s="4">
        <v>-113264</v>
      </c>
      <c r="N38" s="4">
        <v>-151194</v>
      </c>
      <c r="O38" s="4">
        <v>-281617</v>
      </c>
      <c r="P38" s="4">
        <v>0</v>
      </c>
      <c r="Q38" s="4">
        <v>41841</v>
      </c>
      <c r="R38" s="4">
        <v>-30783</v>
      </c>
      <c r="S38" s="4">
        <v>-878</v>
      </c>
    </row>
    <row r="39" spans="1:20" ht="12.25" customHeight="1" x14ac:dyDescent="0.25">
      <c r="A39" s="6" t="s">
        <v>230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>
        <v>48328</v>
      </c>
      <c r="S39" s="4"/>
    </row>
    <row r="40" spans="1:20" x14ac:dyDescent="0.25">
      <c r="A40" s="6" t="s">
        <v>77</v>
      </c>
      <c r="B40" s="4">
        <v>0</v>
      </c>
      <c r="C40" s="4">
        <v>-110500</v>
      </c>
      <c r="D40" s="4">
        <v>0</v>
      </c>
      <c r="E40" s="4">
        <v>0</v>
      </c>
      <c r="F40" s="4">
        <v>-88995</v>
      </c>
      <c r="G40" s="4">
        <v>0</v>
      </c>
      <c r="H40" s="4">
        <v>-1011005</v>
      </c>
      <c r="I40" s="4">
        <v>-1011005</v>
      </c>
      <c r="J40" s="4">
        <v>0</v>
      </c>
      <c r="K40" s="4">
        <v>0</v>
      </c>
      <c r="L40" s="4">
        <v>-1141670</v>
      </c>
      <c r="M40" s="4">
        <v>0</v>
      </c>
      <c r="N40" s="4">
        <v>0</v>
      </c>
      <c r="O40" s="4">
        <v>-235077</v>
      </c>
      <c r="P40" s="4">
        <v>0</v>
      </c>
      <c r="Q40" s="4">
        <v>0</v>
      </c>
      <c r="R40" s="4">
        <v>0</v>
      </c>
      <c r="S40" s="4"/>
    </row>
    <row r="41" spans="1:20" x14ac:dyDescent="0.25">
      <c r="A41" s="6" t="s">
        <v>78</v>
      </c>
      <c r="B41" s="4">
        <v>4503</v>
      </c>
      <c r="C41" s="4">
        <v>1067942</v>
      </c>
      <c r="D41" s="4">
        <v>788185</v>
      </c>
      <c r="E41" s="4">
        <v>789324</v>
      </c>
      <c r="F41" s="4">
        <v>2177854</v>
      </c>
      <c r="G41" s="4">
        <v>5577654</v>
      </c>
      <c r="H41" s="4">
        <v>5639629</v>
      </c>
      <c r="I41" s="4">
        <v>8057393</v>
      </c>
      <c r="J41" s="4">
        <v>1439244</v>
      </c>
      <c r="K41" s="4">
        <v>6090147</v>
      </c>
      <c r="L41" s="4">
        <v>7333140</v>
      </c>
      <c r="M41" s="4">
        <v>1296200</v>
      </c>
      <c r="N41" s="4">
        <v>5296200</v>
      </c>
      <c r="O41" s="4">
        <v>5296200</v>
      </c>
      <c r="P41" s="4">
        <v>6882920</v>
      </c>
      <c r="Q41" s="4">
        <v>6882927</v>
      </c>
      <c r="R41" s="4">
        <v>6882927</v>
      </c>
      <c r="S41" s="4">
        <v>3057644</v>
      </c>
    </row>
    <row r="42" spans="1:20" x14ac:dyDescent="0.25">
      <c r="A42" s="6" t="s">
        <v>226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>
        <v>0</v>
      </c>
      <c r="O42" s="4"/>
      <c r="P42" s="4"/>
      <c r="Q42" s="4">
        <v>-135700</v>
      </c>
      <c r="R42" s="4">
        <v>-410076</v>
      </c>
      <c r="S42" s="4">
        <v>-6803</v>
      </c>
    </row>
    <row r="43" spans="1:20" x14ac:dyDescent="0.25">
      <c r="A43" s="6" t="s">
        <v>79</v>
      </c>
      <c r="B43" s="4">
        <v>0</v>
      </c>
      <c r="C43" s="4">
        <v>0</v>
      </c>
      <c r="D43" s="4">
        <v>0</v>
      </c>
      <c r="E43" s="4">
        <v>0</v>
      </c>
      <c r="F43" s="4">
        <v>-16427</v>
      </c>
      <c r="G43" s="4">
        <v>0</v>
      </c>
      <c r="H43" s="4">
        <v>0</v>
      </c>
      <c r="I43" s="4">
        <v>-35057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S43" s="4"/>
    </row>
    <row r="44" spans="1:20" x14ac:dyDescent="0.25">
      <c r="A44" s="58" t="s">
        <v>80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-23505</v>
      </c>
      <c r="I44" s="4">
        <v>-23505</v>
      </c>
      <c r="J44" s="4">
        <v>0</v>
      </c>
      <c r="K44" s="4">
        <v>-34909</v>
      </c>
      <c r="L44" s="4">
        <v>-34909</v>
      </c>
      <c r="M44" s="4">
        <v>0</v>
      </c>
      <c r="N44" s="4">
        <v>-2107</v>
      </c>
      <c r="O44" s="4">
        <v>-30107</v>
      </c>
      <c r="P44" s="4">
        <v>-2464</v>
      </c>
      <c r="Q44" s="4">
        <v>-2464</v>
      </c>
      <c r="R44" s="4">
        <v>-2464</v>
      </c>
      <c r="S44" s="4">
        <v>-15000</v>
      </c>
      <c r="T44" s="4"/>
    </row>
    <row r="45" spans="1:20" x14ac:dyDescent="0.25">
      <c r="A45" s="6" t="s">
        <v>81</v>
      </c>
      <c r="B45" s="4">
        <v>-13000</v>
      </c>
      <c r="C45" s="4">
        <v>-32373</v>
      </c>
      <c r="D45" s="4">
        <v>-214096</v>
      </c>
      <c r="E45" s="4">
        <v>-390849</v>
      </c>
      <c r="F45" s="4">
        <v>-720783</v>
      </c>
      <c r="G45" s="4">
        <v>-4583562</v>
      </c>
      <c r="H45" s="4">
        <v>-4626162</v>
      </c>
      <c r="I45" s="4">
        <v>-4883447</v>
      </c>
      <c r="J45" s="4">
        <v>-1612594</v>
      </c>
      <c r="K45" s="4">
        <v>-2261330</v>
      </c>
      <c r="L45" s="4">
        <v>-2265430</v>
      </c>
      <c r="M45" s="4">
        <v>-1633693</v>
      </c>
      <c r="N45" s="4">
        <v>-3380143</v>
      </c>
      <c r="O45" s="4">
        <v>-3385289</v>
      </c>
      <c r="P45" s="4">
        <v>-5701411</v>
      </c>
      <c r="Q45" s="4">
        <v>-6179136</v>
      </c>
      <c r="R45" s="4">
        <v>-6179136</v>
      </c>
      <c r="S45" s="4">
        <v>-150320</v>
      </c>
    </row>
    <row r="46" spans="1:20" x14ac:dyDescent="0.25">
      <c r="A46" s="6" t="s">
        <v>82</v>
      </c>
      <c r="B46" s="4">
        <v>-576</v>
      </c>
      <c r="C46" s="4">
        <v>-2835</v>
      </c>
      <c r="D46" s="4">
        <v>-12788</v>
      </c>
      <c r="E46" s="4">
        <v>-22507</v>
      </c>
      <c r="F46" s="4">
        <v>-48563</v>
      </c>
      <c r="G46" s="4">
        <v>-46475</v>
      </c>
      <c r="H46" s="4">
        <v>-48601</v>
      </c>
      <c r="I46" s="4">
        <v>-76955</v>
      </c>
      <c r="J46" s="4">
        <v>-68587</v>
      </c>
      <c r="K46" s="4">
        <v>-101774</v>
      </c>
      <c r="L46" s="4">
        <v>-138030</v>
      </c>
      <c r="M46" s="4">
        <v>-107435</v>
      </c>
      <c r="N46" s="4">
        <v>-69373</v>
      </c>
      <c r="O46" s="4">
        <v>-216391</v>
      </c>
      <c r="P46" s="4">
        <v>-133159</v>
      </c>
      <c r="Q46" s="4">
        <v>-221378</v>
      </c>
      <c r="R46" s="4">
        <v>-301349</v>
      </c>
      <c r="S46" s="4">
        <v>-99705</v>
      </c>
    </row>
    <row r="47" spans="1:20" s="7" customFormat="1" ht="13" x14ac:dyDescent="0.3">
      <c r="A47" s="59" t="s">
        <v>83</v>
      </c>
      <c r="B47" s="15">
        <v>-9073</v>
      </c>
      <c r="C47" s="15">
        <v>996968</v>
      </c>
      <c r="D47" s="15">
        <v>1061301</v>
      </c>
      <c r="E47" s="15">
        <v>875968</v>
      </c>
      <c r="F47" s="15">
        <v>1803086</v>
      </c>
      <c r="G47" s="15">
        <v>947617</v>
      </c>
      <c r="H47" s="15">
        <v>-68644</v>
      </c>
      <c r="I47" s="15">
        <v>4134174</v>
      </c>
      <c r="J47" s="15">
        <v>-241937</v>
      </c>
      <c r="K47" s="15">
        <v>3692134</v>
      </c>
      <c r="L47" s="15">
        <v>3717115</v>
      </c>
      <c r="M47" s="15">
        <v>-558192</v>
      </c>
      <c r="N47" s="15">
        <v>1693383</v>
      </c>
      <c r="O47" s="15">
        <f t="shared" ref="O47:Q47" si="0">SUM(O37:O46)</f>
        <v>1147719</v>
      </c>
      <c r="P47" s="15">
        <f t="shared" si="0"/>
        <v>1045886</v>
      </c>
      <c r="Q47" s="15">
        <f t="shared" si="0"/>
        <v>386090</v>
      </c>
      <c r="R47" s="15">
        <f>SUM(R37:R46)</f>
        <v>7447</v>
      </c>
      <c r="S47" s="15">
        <f>SUM(S37:S46)</f>
        <v>2784938</v>
      </c>
      <c r="T47" s="4"/>
    </row>
    <row r="49" spans="1:20" x14ac:dyDescent="0.25">
      <c r="A49" s="6" t="s">
        <v>84</v>
      </c>
      <c r="B49" s="4">
        <v>0</v>
      </c>
      <c r="C49" s="4">
        <v>-9741</v>
      </c>
      <c r="D49" s="4">
        <v>921</v>
      </c>
      <c r="E49" s="4">
        <v>-788</v>
      </c>
      <c r="F49" s="4">
        <v>7165</v>
      </c>
      <c r="G49" s="4">
        <v>-44215</v>
      </c>
      <c r="H49" s="4">
        <v>-74756</v>
      </c>
      <c r="I49" s="4">
        <v>14641</v>
      </c>
      <c r="J49" s="4">
        <v>289643</v>
      </c>
      <c r="K49" s="4">
        <v>460714</v>
      </c>
      <c r="L49" s="4">
        <v>290803</v>
      </c>
      <c r="M49" s="4">
        <v>-82683</v>
      </c>
      <c r="N49" s="4">
        <v>-82178</v>
      </c>
      <c r="O49" s="4">
        <v>62189</v>
      </c>
      <c r="P49" s="4">
        <v>-102674</v>
      </c>
      <c r="Q49" s="4">
        <v>-62246</v>
      </c>
      <c r="R49" s="4">
        <v>-94177</v>
      </c>
      <c r="S49" s="4">
        <v>-110740</v>
      </c>
    </row>
    <row r="50" spans="1:20" s="7" customFormat="1" ht="13" x14ac:dyDescent="0.3">
      <c r="A50" s="14" t="s">
        <v>249</v>
      </c>
      <c r="B50" s="15">
        <v>34829</v>
      </c>
      <c r="C50" s="15">
        <v>-8011</v>
      </c>
      <c r="D50" s="15">
        <v>729025</v>
      </c>
      <c r="E50" s="15">
        <v>1347382</v>
      </c>
      <c r="F50" s="15">
        <v>363330</v>
      </c>
      <c r="G50" s="15">
        <v>107473</v>
      </c>
      <c r="H50" s="15">
        <v>392421</v>
      </c>
      <c r="I50" s="15">
        <v>2334061</v>
      </c>
      <c r="J50" s="15">
        <v>-705348</v>
      </c>
      <c r="K50" s="15">
        <v>2512958</v>
      </c>
      <c r="L50" s="15">
        <v>434554</v>
      </c>
      <c r="M50" s="15">
        <v>-1988381</v>
      </c>
      <c r="N50" s="15">
        <v>1234042</v>
      </c>
      <c r="O50" s="15">
        <v>419633</v>
      </c>
      <c r="P50" s="57">
        <v>-1129203</v>
      </c>
      <c r="Q50" s="15">
        <v>-2621515</v>
      </c>
      <c r="R50" s="15">
        <v>-2907625.3830660502</v>
      </c>
      <c r="S50" s="15">
        <v>3194136</v>
      </c>
      <c r="T50" s="62"/>
    </row>
    <row r="52" spans="1:20" s="7" customFormat="1" ht="13" x14ac:dyDescent="0.3">
      <c r="A52" s="14" t="s">
        <v>85</v>
      </c>
      <c r="B52" s="15">
        <v>2269</v>
      </c>
      <c r="C52" s="15">
        <v>37098</v>
      </c>
      <c r="D52" s="15">
        <v>29087</v>
      </c>
      <c r="E52" s="15">
        <v>29087</v>
      </c>
      <c r="F52" s="15">
        <v>29087</v>
      </c>
      <c r="G52" s="15">
        <v>392417</v>
      </c>
      <c r="H52" s="15">
        <v>392417</v>
      </c>
      <c r="I52" s="15">
        <v>392417</v>
      </c>
      <c r="J52" s="15">
        <v>2726478</v>
      </c>
      <c r="K52" s="15">
        <v>2726478</v>
      </c>
      <c r="L52" s="15">
        <v>2726478</v>
      </c>
      <c r="M52" s="15">
        <v>3161032</v>
      </c>
      <c r="N52" s="15">
        <v>3161032</v>
      </c>
      <c r="O52" s="15">
        <v>3161032</v>
      </c>
      <c r="P52" s="15">
        <v>3580665</v>
      </c>
      <c r="Q52" s="15">
        <v>3580665</v>
      </c>
      <c r="R52" s="15">
        <v>3580665</v>
      </c>
      <c r="S52" s="15">
        <v>673040</v>
      </c>
    </row>
    <row r="53" spans="1:20" s="7" customFormat="1" ht="13.5" thickBot="1" x14ac:dyDescent="0.35">
      <c r="A53" s="16" t="s">
        <v>86</v>
      </c>
      <c r="B53" s="17">
        <v>37098</v>
      </c>
      <c r="C53" s="17">
        <v>29087</v>
      </c>
      <c r="D53" s="17">
        <v>763067</v>
      </c>
      <c r="E53" s="17">
        <v>1376469</v>
      </c>
      <c r="F53" s="17">
        <v>392417</v>
      </c>
      <c r="G53" s="17">
        <v>499890</v>
      </c>
      <c r="H53" s="17">
        <v>784838</v>
      </c>
      <c r="I53" s="17">
        <v>2726478</v>
      </c>
      <c r="J53" s="17">
        <v>2021130</v>
      </c>
      <c r="K53" s="17">
        <v>5239436</v>
      </c>
      <c r="L53" s="17">
        <v>3161032</v>
      </c>
      <c r="M53" s="17">
        <f t="shared" ref="M53:S53" si="1">SUM(M50:M52)</f>
        <v>1172651</v>
      </c>
      <c r="N53" s="17">
        <f t="shared" si="1"/>
        <v>4395074</v>
      </c>
      <c r="O53" s="17">
        <f t="shared" si="1"/>
        <v>3580665</v>
      </c>
      <c r="P53" s="17">
        <f t="shared" si="1"/>
        <v>2451462</v>
      </c>
      <c r="Q53" s="17">
        <f t="shared" si="1"/>
        <v>959150</v>
      </c>
      <c r="R53" s="17">
        <f t="shared" si="1"/>
        <v>673039.61693394976</v>
      </c>
      <c r="S53" s="17">
        <f t="shared" si="1"/>
        <v>3867176</v>
      </c>
    </row>
  </sheetData>
  <hyperlinks>
    <hyperlink ref="A2" location="'Contents '!C12" display="Назад к оглавлению" xr:uid="{2F231EFB-0D17-4E85-B885-F1C377FF7E75}"/>
  </hyperlinks>
  <pageMargins left="0.7" right="0.7" top="0.75" bottom="0.75" header="0.3" footer="0.3"/>
  <ignoredErrors>
    <ignoredError sqref="Q53:R53 M53 N53:P53" formulaRang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39BD3-E8D8-4C88-A658-E541E21F98F5}">
  <sheetPr>
    <tabColor theme="0"/>
  </sheetPr>
  <dimension ref="A1:X53"/>
  <sheetViews>
    <sheetView zoomScale="70" zoomScaleNormal="70" workbookViewId="0">
      <pane xSplit="1" ySplit="3" topLeftCell="T45" activePane="bottomRight" state="frozen"/>
      <selection pane="topRight" activeCell="B1" sqref="B1"/>
      <selection pane="bottomLeft" activeCell="A4" sqref="A4"/>
      <selection pane="bottomRight" activeCell="AG56" sqref="AG56"/>
    </sheetView>
  </sheetViews>
  <sheetFormatPr defaultColWidth="8.81640625" defaultRowHeight="12.5" x14ac:dyDescent="0.25"/>
  <cols>
    <col min="1" max="1" width="62.453125" style="6" customWidth="1"/>
    <col min="2" max="20" width="14.81640625" style="6" customWidth="1"/>
    <col min="21" max="21" width="14.81640625" style="6" hidden="1" customWidth="1"/>
    <col min="22" max="22" width="13.453125" style="6" hidden="1" customWidth="1"/>
    <col min="23" max="23" width="14.81640625" style="6" customWidth="1"/>
    <col min="24" max="24" width="9.7265625" style="6" bestFit="1" customWidth="1"/>
    <col min="25" max="16384" width="8.81640625" style="6"/>
  </cols>
  <sheetData>
    <row r="1" spans="1:24" ht="13" x14ac:dyDescent="0.3">
      <c r="A1" s="7" t="s">
        <v>1</v>
      </c>
    </row>
    <row r="2" spans="1:24" x14ac:dyDescent="0.25">
      <c r="A2" s="8" t="s">
        <v>134</v>
      </c>
    </row>
    <row r="3" spans="1:24" ht="13" x14ac:dyDescent="0.3">
      <c r="A3" s="9" t="s">
        <v>135</v>
      </c>
      <c r="B3" s="19">
        <v>2019</v>
      </c>
      <c r="C3" s="19">
        <v>2020</v>
      </c>
      <c r="D3" s="19" t="s">
        <v>161</v>
      </c>
      <c r="E3" s="19" t="s">
        <v>162</v>
      </c>
      <c r="F3" s="19" t="s">
        <v>168</v>
      </c>
      <c r="G3" s="19" t="s">
        <v>180</v>
      </c>
      <c r="H3" s="19" t="s">
        <v>163</v>
      </c>
      <c r="I3" s="19" t="s">
        <v>164</v>
      </c>
      <c r="J3" s="19" t="s">
        <v>169</v>
      </c>
      <c r="K3" s="19" t="s">
        <v>181</v>
      </c>
      <c r="L3" s="19" t="s">
        <v>165</v>
      </c>
      <c r="M3" s="19" t="s">
        <v>166</v>
      </c>
      <c r="N3" s="19" t="s">
        <v>167</v>
      </c>
      <c r="O3" s="19" t="s">
        <v>182</v>
      </c>
      <c r="P3" s="19" t="s">
        <v>170</v>
      </c>
      <c r="Q3" s="19" t="s">
        <v>171</v>
      </c>
      <c r="R3" s="19" t="s">
        <v>172</v>
      </c>
      <c r="S3" s="19" t="s">
        <v>183</v>
      </c>
      <c r="T3" s="19" t="s">
        <v>173</v>
      </c>
      <c r="U3" s="19" t="s">
        <v>225</v>
      </c>
      <c r="V3" s="19" t="s">
        <v>228</v>
      </c>
      <c r="W3" s="19" t="s">
        <v>235</v>
      </c>
      <c r="X3" s="19"/>
    </row>
    <row r="4" spans="1:24" ht="13" x14ac:dyDescent="0.3">
      <c r="A4" s="7" t="s">
        <v>55</v>
      </c>
    </row>
    <row r="5" spans="1:24" x14ac:dyDescent="0.25">
      <c r="A5" s="6" t="s">
        <v>247</v>
      </c>
      <c r="B5" s="4">
        <v>25430</v>
      </c>
      <c r="C5" s="4">
        <v>223533</v>
      </c>
      <c r="D5" s="4">
        <v>1056911</v>
      </c>
      <c r="E5" s="4">
        <v>749507</v>
      </c>
      <c r="F5" s="4">
        <v>-9992</v>
      </c>
      <c r="G5" s="4">
        <v>739515</v>
      </c>
      <c r="H5" s="4">
        <v>384896</v>
      </c>
      <c r="I5" s="4">
        <v>1246627</v>
      </c>
      <c r="J5" s="4">
        <v>-811780</v>
      </c>
      <c r="K5" s="4">
        <v>434847</v>
      </c>
      <c r="L5" s="4">
        <v>1376370</v>
      </c>
      <c r="M5" s="4">
        <v>2036254</v>
      </c>
      <c r="N5" s="4">
        <v>-1330588</v>
      </c>
      <c r="O5" s="4">
        <v>705666</v>
      </c>
      <c r="P5" s="4">
        <v>428559</v>
      </c>
      <c r="Q5" s="4">
        <v>2641470</v>
      </c>
      <c r="R5" s="4">
        <v>-1083881</v>
      </c>
      <c r="S5" s="4">
        <v>1557589</v>
      </c>
      <c r="T5" s="4">
        <v>-1783154</v>
      </c>
      <c r="U5" s="4">
        <f>'4. Cash Flow Statement (accum)'!Q5-'4. Cash Flow Statement (accum)'!P5</f>
        <v>729772</v>
      </c>
      <c r="V5" s="4">
        <f>'4. Cash Flow Statement (accum)'!R5-'4. Cash Flow Statement (accum)'!Q5</f>
        <v>-1768931.8812168753</v>
      </c>
      <c r="W5" s="4">
        <f>'4. Cash Flow Statement (accum)'!S5</f>
        <v>-1765625</v>
      </c>
    </row>
    <row r="6" spans="1:24" x14ac:dyDescent="0.25">
      <c r="A6" s="6" t="s">
        <v>248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>
        <f>'4. Cash Flow Statement (accum)'!Q6-'4. Cash Flow Statement (accum)'!P6</f>
        <v>0</v>
      </c>
      <c r="V6" s="4">
        <f>'4. Cash Flow Statement (accum)'!R6-'4. Cash Flow Statement (accum)'!Q6</f>
        <v>0</v>
      </c>
      <c r="W6" s="4">
        <f>'4. Cash Flow Statement (accum)'!S6</f>
        <v>0</v>
      </c>
    </row>
    <row r="7" spans="1:24" x14ac:dyDescent="0.25">
      <c r="A7" s="6" t="s">
        <v>56</v>
      </c>
      <c r="B7" s="4">
        <v>2297</v>
      </c>
      <c r="C7" s="4">
        <v>78410</v>
      </c>
      <c r="D7" s="4">
        <v>284083</v>
      </c>
      <c r="E7" s="4">
        <v>271525</v>
      </c>
      <c r="F7" s="4">
        <v>104992</v>
      </c>
      <c r="G7" s="4">
        <v>376517</v>
      </c>
      <c r="H7" s="4">
        <v>458063</v>
      </c>
      <c r="I7" s="4">
        <v>496720</v>
      </c>
      <c r="J7" s="4">
        <v>156254</v>
      </c>
      <c r="K7" s="4">
        <v>652974</v>
      </c>
      <c r="L7" s="4">
        <v>752994</v>
      </c>
      <c r="M7" s="4">
        <v>729944</v>
      </c>
      <c r="N7" s="4">
        <v>293862</v>
      </c>
      <c r="O7" s="4">
        <v>1023806</v>
      </c>
      <c r="P7" s="4">
        <v>1215709</v>
      </c>
      <c r="Q7" s="4">
        <v>1120495</v>
      </c>
      <c r="R7" s="4">
        <v>250149</v>
      </c>
      <c r="S7" s="4">
        <v>1370644</v>
      </c>
      <c r="T7" s="4">
        <v>1282694</v>
      </c>
      <c r="U7" s="4">
        <f>'4. Cash Flow Statement (accum)'!Q7-'4. Cash Flow Statement (accum)'!P7</f>
        <v>1133257</v>
      </c>
      <c r="V7" s="4">
        <f>'4. Cash Flow Statement (accum)'!R7-'4. Cash Flow Statement (accum)'!Q7</f>
        <v>363862.74181239586</v>
      </c>
      <c r="W7" s="4">
        <f>'4. Cash Flow Statement (accum)'!S7</f>
        <v>1264742</v>
      </c>
    </row>
    <row r="8" spans="1:24" x14ac:dyDescent="0.25">
      <c r="A8" s="6" t="s">
        <v>57</v>
      </c>
      <c r="B8" s="4">
        <v>0</v>
      </c>
      <c r="C8" s="4">
        <v>6084</v>
      </c>
      <c r="D8" s="4">
        <v>3904</v>
      </c>
      <c r="E8" s="4">
        <v>1939</v>
      </c>
      <c r="F8" s="4">
        <v>15891</v>
      </c>
      <c r="G8" s="4">
        <v>17830</v>
      </c>
      <c r="H8" s="4">
        <v>3815</v>
      </c>
      <c r="I8" s="4">
        <v>3166</v>
      </c>
      <c r="J8" s="4">
        <v>-2108</v>
      </c>
      <c r="K8" s="4">
        <v>1058</v>
      </c>
      <c r="L8" s="4">
        <v>16252</v>
      </c>
      <c r="M8" s="4">
        <v>-5707</v>
      </c>
      <c r="N8" s="4">
        <v>2513</v>
      </c>
      <c r="O8" s="4">
        <v>-3194</v>
      </c>
      <c r="P8" s="4">
        <v>2185</v>
      </c>
      <c r="Q8" s="4">
        <v>2898</v>
      </c>
      <c r="R8" s="4">
        <v>32110</v>
      </c>
      <c r="S8" s="4">
        <v>35008</v>
      </c>
      <c r="T8" s="4">
        <v>273697</v>
      </c>
      <c r="U8" s="4">
        <f>'4. Cash Flow Statement (accum)'!Q8-'4. Cash Flow Statement (accum)'!P8</f>
        <v>-3574</v>
      </c>
      <c r="V8" s="4">
        <f>'4. Cash Flow Statement (accum)'!R8-'4. Cash Flow Statement (accum)'!Q8</f>
        <v>-23669.424370850204</v>
      </c>
      <c r="W8" s="4">
        <f>'4. Cash Flow Statement (accum)'!S8</f>
        <v>469977</v>
      </c>
    </row>
    <row r="9" spans="1:24" x14ac:dyDescent="0.25">
      <c r="A9" s="6" t="s">
        <v>58</v>
      </c>
      <c r="B9" s="4">
        <v>0</v>
      </c>
      <c r="C9" s="4">
        <v>3893</v>
      </c>
      <c r="D9" s="4">
        <v>3269</v>
      </c>
      <c r="E9" s="4">
        <v>1706</v>
      </c>
      <c r="F9" s="4">
        <v>1704</v>
      </c>
      <c r="G9" s="4">
        <v>3410</v>
      </c>
      <c r="H9" s="4">
        <v>3410</v>
      </c>
      <c r="I9" s="4">
        <v>1988</v>
      </c>
      <c r="J9" s="4">
        <v>2068</v>
      </c>
      <c r="K9" s="4">
        <v>4056</v>
      </c>
      <c r="L9" s="4">
        <v>3552</v>
      </c>
      <c r="M9" s="4">
        <v>961</v>
      </c>
      <c r="N9" s="4">
        <v>1260</v>
      </c>
      <c r="O9" s="4">
        <v>2221</v>
      </c>
      <c r="P9" s="4">
        <v>11066</v>
      </c>
      <c r="Q9" s="4">
        <v>0</v>
      </c>
      <c r="R9" s="4">
        <v>28912</v>
      </c>
      <c r="S9" s="4">
        <v>28912</v>
      </c>
      <c r="T9" s="4">
        <v>61140</v>
      </c>
      <c r="U9" s="4">
        <f>'4. Cash Flow Statement (accum)'!Q9-'4. Cash Flow Statement (accum)'!P9</f>
        <v>28776</v>
      </c>
      <c r="V9" s="4">
        <f>'4. Cash Flow Statement (accum)'!R9-'4. Cash Flow Statement (accum)'!Q9</f>
        <v>45029</v>
      </c>
      <c r="W9" s="4">
        <f>'4. Cash Flow Statement (accum)'!S9</f>
        <v>113773</v>
      </c>
    </row>
    <row r="10" spans="1:24" x14ac:dyDescent="0.25">
      <c r="A10" s="6" t="s">
        <v>59</v>
      </c>
      <c r="B10" s="4">
        <v>646</v>
      </c>
      <c r="C10" s="4">
        <v>5667</v>
      </c>
      <c r="D10" s="4">
        <v>73418</v>
      </c>
      <c r="E10" s="4">
        <v>37338</v>
      </c>
      <c r="F10" s="4">
        <v>27267</v>
      </c>
      <c r="G10" s="4">
        <v>64605</v>
      </c>
      <c r="H10" s="4">
        <v>524975</v>
      </c>
      <c r="I10" s="4">
        <v>130294</v>
      </c>
      <c r="J10" s="4">
        <v>-96080</v>
      </c>
      <c r="K10" s="4">
        <v>34214</v>
      </c>
      <c r="L10" s="4">
        <v>-91900</v>
      </c>
      <c r="M10" s="4">
        <v>114110</v>
      </c>
      <c r="N10" s="4">
        <v>563856</v>
      </c>
      <c r="O10" s="4">
        <v>677966</v>
      </c>
      <c r="P10" s="4">
        <v>972765</v>
      </c>
      <c r="Q10" s="4">
        <v>311506</v>
      </c>
      <c r="R10" s="4">
        <v>-280042</v>
      </c>
      <c r="S10" s="4">
        <v>31464</v>
      </c>
      <c r="T10" s="4">
        <v>1053548</v>
      </c>
      <c r="U10" s="4">
        <f>'4. Cash Flow Statement (accum)'!Q10-'4. Cash Flow Statement (accum)'!P10</f>
        <v>847528</v>
      </c>
      <c r="V10" s="4">
        <f>'4. Cash Flow Statement (accum)'!R10-'4. Cash Flow Statement (accum)'!Q10</f>
        <v>968059.13393315813</v>
      </c>
      <c r="W10" s="4">
        <f>'4. Cash Flow Statement (accum)'!S10</f>
        <v>1264919</v>
      </c>
    </row>
    <row r="11" spans="1:24" x14ac:dyDescent="0.25">
      <c r="A11" s="6" t="s">
        <v>60</v>
      </c>
      <c r="B11" s="4">
        <v>0</v>
      </c>
      <c r="C11" s="4">
        <v>11828</v>
      </c>
      <c r="D11" s="4">
        <v>0</v>
      </c>
      <c r="E11" s="4">
        <v>0</v>
      </c>
      <c r="F11" s="4">
        <v>-7196</v>
      </c>
      <c r="G11" s="4">
        <v>-7196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f>'4. Cash Flow Statement (accum)'!Q11-'4. Cash Flow Statement (accum)'!P11</f>
        <v>0</v>
      </c>
      <c r="V11" s="4">
        <f>'4. Cash Flow Statement (accum)'!R11-'4. Cash Flow Statement (accum)'!Q11</f>
        <v>0</v>
      </c>
      <c r="W11" s="4">
        <f>'4. Cash Flow Statement (accum)'!S11</f>
        <v>0</v>
      </c>
    </row>
    <row r="12" spans="1:24" x14ac:dyDescent="0.25">
      <c r="A12" s="6" t="s">
        <v>25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574546</v>
      </c>
      <c r="K12" s="4">
        <v>574546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212414</v>
      </c>
      <c r="S12" s="4">
        <v>212414</v>
      </c>
      <c r="T12" s="4">
        <v>0</v>
      </c>
      <c r="U12" s="4">
        <f>'4. Cash Flow Statement (accum)'!Q12-'4. Cash Flow Statement (accum)'!P12</f>
        <v>0</v>
      </c>
      <c r="V12" s="4">
        <f>'4. Cash Flow Statement (accum)'!R12-'4. Cash Flow Statement (accum)'!Q12</f>
        <v>141891</v>
      </c>
      <c r="W12" s="4">
        <f>'4. Cash Flow Statement (accum)'!S12</f>
        <v>0</v>
      </c>
    </row>
    <row r="13" spans="1:24" x14ac:dyDescent="0.25">
      <c r="A13" s="6" t="s">
        <v>61</v>
      </c>
      <c r="B13" s="4">
        <v>0</v>
      </c>
      <c r="C13" s="4">
        <v>0</v>
      </c>
      <c r="D13" s="4">
        <v>-2357</v>
      </c>
      <c r="E13" s="4">
        <v>-581</v>
      </c>
      <c r="F13" s="4">
        <v>951</v>
      </c>
      <c r="G13" s="4">
        <v>370</v>
      </c>
      <c r="H13" s="4">
        <v>-12107</v>
      </c>
      <c r="I13" s="4">
        <v>-16687</v>
      </c>
      <c r="J13" s="4">
        <v>42221</v>
      </c>
      <c r="K13" s="4">
        <v>25534</v>
      </c>
      <c r="L13" s="4">
        <v>-1188</v>
      </c>
      <c r="M13" s="4">
        <v>-8691</v>
      </c>
      <c r="N13" s="4">
        <v>23466</v>
      </c>
      <c r="O13" s="4">
        <v>14775</v>
      </c>
      <c r="P13" s="4">
        <v>-5407</v>
      </c>
      <c r="Q13" s="4">
        <v>-2846</v>
      </c>
      <c r="R13" s="4">
        <v>-3129</v>
      </c>
      <c r="S13" s="4">
        <v>-5975</v>
      </c>
      <c r="T13" s="4">
        <v>-8994</v>
      </c>
      <c r="U13" s="4">
        <f>'4. Cash Flow Statement (accum)'!Q13-'4. Cash Flow Statement (accum)'!P13</f>
        <v>8994</v>
      </c>
      <c r="V13" s="4">
        <f>'4. Cash Flow Statement (accum)'!R13-'4. Cash Flow Statement (accum)'!Q13</f>
        <v>0</v>
      </c>
      <c r="W13" s="4">
        <f>'4. Cash Flow Statement (accum)'!S13</f>
        <v>-17400</v>
      </c>
    </row>
    <row r="14" spans="1:24" x14ac:dyDescent="0.25">
      <c r="A14" s="6" t="s">
        <v>123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-71616</v>
      </c>
      <c r="S14" s="4">
        <v>-71616</v>
      </c>
      <c r="T14" s="4">
        <v>0</v>
      </c>
      <c r="U14" s="4">
        <f>'4. Cash Flow Statement (accum)'!Q14-'4. Cash Flow Statement (accum)'!P14</f>
        <v>70278</v>
      </c>
      <c r="V14" s="4">
        <f>'4. Cash Flow Statement (accum)'!R14-'4. Cash Flow Statement (accum)'!Q14</f>
        <v>137440</v>
      </c>
      <c r="W14" s="4">
        <f>'4. Cash Flow Statement (accum)'!S14</f>
        <v>90038</v>
      </c>
    </row>
    <row r="15" spans="1:24" x14ac:dyDescent="0.25"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4">
        <f>'4. Cash Flow Statement (accum)'!Q15-'4. Cash Flow Statement (accum)'!P15</f>
        <v>0</v>
      </c>
      <c r="V15" s="4">
        <f>'4. Cash Flow Statement (accum)'!R15-'4. Cash Flow Statement (accum)'!Q15</f>
        <v>0</v>
      </c>
      <c r="W15" s="4">
        <f>'4. Cash Flow Statement (accum)'!S15</f>
        <v>0</v>
      </c>
    </row>
    <row r="16" spans="1:24" ht="13" x14ac:dyDescent="0.3">
      <c r="A16" s="9" t="s">
        <v>62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4">
        <f>'4. Cash Flow Statement (accum)'!Q16-'4. Cash Flow Statement (accum)'!P16</f>
        <v>0</v>
      </c>
      <c r="V16" s="4">
        <f>'4. Cash Flow Statement (accum)'!R16-'4. Cash Flow Statement (accum)'!Q16</f>
        <v>0</v>
      </c>
      <c r="W16" s="4">
        <f>'4. Cash Flow Statement (accum)'!S16</f>
        <v>0</v>
      </c>
    </row>
    <row r="17" spans="1:24" x14ac:dyDescent="0.25">
      <c r="A17" s="6" t="s">
        <v>15</v>
      </c>
      <c r="B17" s="4">
        <v>-81508</v>
      </c>
      <c r="C17" s="4">
        <v>55961</v>
      </c>
      <c r="D17" s="4">
        <v>-30260</v>
      </c>
      <c r="E17" s="4">
        <v>-55756</v>
      </c>
      <c r="F17" s="4">
        <v>-219172</v>
      </c>
      <c r="G17" s="4">
        <v>-274928</v>
      </c>
      <c r="H17" s="4">
        <v>-87259</v>
      </c>
      <c r="I17" s="4">
        <v>-22603</v>
      </c>
      <c r="J17" s="4">
        <v>-47241</v>
      </c>
      <c r="K17" s="4">
        <v>-69844</v>
      </c>
      <c r="L17" s="4">
        <v>-285479</v>
      </c>
      <c r="M17" s="4">
        <v>-39785</v>
      </c>
      <c r="N17" s="4">
        <v>-520537</v>
      </c>
      <c r="O17" s="4">
        <v>-560322</v>
      </c>
      <c r="P17" s="4">
        <v>-48029</v>
      </c>
      <c r="Q17" s="4">
        <v>-36034</v>
      </c>
      <c r="R17" s="4">
        <v>-431894</v>
      </c>
      <c r="S17" s="4">
        <v>-467928</v>
      </c>
      <c r="T17" s="4">
        <v>101482</v>
      </c>
      <c r="U17" s="4">
        <f>'4. Cash Flow Statement (accum)'!Q17-'4. Cash Flow Statement (accum)'!P17</f>
        <v>130054</v>
      </c>
      <c r="V17" s="4">
        <f>'4. Cash Flow Statement (accum)'!R17-'4. Cash Flow Statement (accum)'!Q17</f>
        <v>101092</v>
      </c>
      <c r="W17" s="4">
        <f>'4. Cash Flow Statement (accum)'!S17</f>
        <v>244065</v>
      </c>
    </row>
    <row r="18" spans="1:24" x14ac:dyDescent="0.25">
      <c r="A18" s="6" t="s">
        <v>16</v>
      </c>
      <c r="B18" s="4">
        <v>-5727</v>
      </c>
      <c r="C18" s="4">
        <v>-2866</v>
      </c>
      <c r="D18" s="4">
        <v>-106585</v>
      </c>
      <c r="E18" s="4">
        <v>75089</v>
      </c>
      <c r="F18" s="4">
        <v>-413702</v>
      </c>
      <c r="G18" s="4">
        <v>-338613</v>
      </c>
      <c r="H18" s="4">
        <v>-171048</v>
      </c>
      <c r="I18" s="4">
        <v>-118186</v>
      </c>
      <c r="J18" s="4">
        <v>-68838</v>
      </c>
      <c r="K18" s="4">
        <v>-187024</v>
      </c>
      <c r="L18" s="4">
        <v>107628</v>
      </c>
      <c r="M18" s="4">
        <v>51977</v>
      </c>
      <c r="N18" s="4">
        <v>-150837</v>
      </c>
      <c r="O18" s="4">
        <v>-98860</v>
      </c>
      <c r="P18" s="4">
        <v>-117420</v>
      </c>
      <c r="Q18" s="4">
        <v>-119227</v>
      </c>
      <c r="R18" s="4">
        <v>86817</v>
      </c>
      <c r="S18" s="4">
        <v>-32410</v>
      </c>
      <c r="T18" s="4">
        <v>-219740</v>
      </c>
      <c r="U18" s="4">
        <f>'4. Cash Flow Statement (accum)'!Q18-'4. Cash Flow Statement (accum)'!P18</f>
        <v>122037</v>
      </c>
      <c r="V18" s="4">
        <f>'4. Cash Flow Statement (accum)'!R18-'4. Cash Flow Statement (accum)'!Q18</f>
        <v>369753</v>
      </c>
      <c r="W18" s="4">
        <f>'4. Cash Flow Statement (accum)'!S18</f>
        <v>-287421</v>
      </c>
    </row>
    <row r="19" spans="1:24" x14ac:dyDescent="0.25">
      <c r="A19" s="6" t="s">
        <v>39</v>
      </c>
      <c r="B19" s="4">
        <v>157295</v>
      </c>
      <c r="C19" s="4">
        <v>-94382</v>
      </c>
      <c r="D19" s="4">
        <v>45946</v>
      </c>
      <c r="E19" s="4">
        <v>36742</v>
      </c>
      <c r="F19" s="4">
        <v>-97844</v>
      </c>
      <c r="G19" s="4">
        <v>-61102</v>
      </c>
      <c r="H19" s="4">
        <v>162609</v>
      </c>
      <c r="I19" s="4">
        <v>-55827</v>
      </c>
      <c r="J19" s="4">
        <v>50515</v>
      </c>
      <c r="K19" s="4">
        <v>-5312</v>
      </c>
      <c r="L19" s="4">
        <v>89957</v>
      </c>
      <c r="M19" s="4">
        <v>86882</v>
      </c>
      <c r="N19" s="4">
        <v>-16098</v>
      </c>
      <c r="O19" s="4">
        <v>70784</v>
      </c>
      <c r="P19" s="4">
        <v>479865</v>
      </c>
      <c r="Q19" s="4">
        <v>-63134</v>
      </c>
      <c r="R19" s="4">
        <v>-50958</v>
      </c>
      <c r="S19" s="4">
        <v>-114092</v>
      </c>
      <c r="T19" s="4">
        <f>'4. Cash Flow Statement (accum)'!P19</f>
        <v>530716</v>
      </c>
      <c r="U19" s="4">
        <f>'4. Cash Flow Statement (accum)'!Q19</f>
        <v>260806</v>
      </c>
      <c r="V19" s="4">
        <f>'4. Cash Flow Statement (accum)'!R19</f>
        <v>-241829</v>
      </c>
      <c r="W19" s="4">
        <f>'4. Cash Flow Statement (accum)'!S19</f>
        <v>248825</v>
      </c>
      <c r="X19" s="4"/>
    </row>
    <row r="20" spans="1:24" x14ac:dyDescent="0.25"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4">
        <f>'4. Cash Flow Statement (accum)'!Q20-'4. Cash Flow Statement (accum)'!P20</f>
        <v>0</v>
      </c>
      <c r="V20" s="4">
        <f>'4. Cash Flow Statement (accum)'!R20-'4. Cash Flow Statement (accum)'!Q20</f>
        <v>0</v>
      </c>
      <c r="W20" s="4">
        <f>'4. Cash Flow Statement (accum)'!S20</f>
        <v>0</v>
      </c>
    </row>
    <row r="21" spans="1:24" x14ac:dyDescent="0.25">
      <c r="A21" s="6" t="s">
        <v>63</v>
      </c>
      <c r="B21" s="4">
        <v>0</v>
      </c>
      <c r="C21" s="4">
        <v>-9388</v>
      </c>
      <c r="D21" s="4">
        <v>-55642</v>
      </c>
      <c r="E21" s="4">
        <v>-47208</v>
      </c>
      <c r="F21" s="4">
        <v>-18323</v>
      </c>
      <c r="G21" s="4">
        <v>-65531</v>
      </c>
      <c r="H21" s="4">
        <v>-274374</v>
      </c>
      <c r="I21" s="4">
        <v>-177865</v>
      </c>
      <c r="J21" s="4">
        <v>-128872</v>
      </c>
      <c r="K21" s="4">
        <v>-306737</v>
      </c>
      <c r="L21" s="4">
        <v>-415019</v>
      </c>
      <c r="M21" s="4">
        <v>-199057</v>
      </c>
      <c r="N21" s="4">
        <v>-306227</v>
      </c>
      <c r="O21" s="4">
        <v>-505284</v>
      </c>
      <c r="P21" s="4">
        <v>-762609</v>
      </c>
      <c r="Q21" s="4">
        <v>-345185</v>
      </c>
      <c r="R21" s="4">
        <v>-531433</v>
      </c>
      <c r="S21" s="4">
        <v>-876618</v>
      </c>
      <c r="T21" s="4">
        <v>-1133592</v>
      </c>
      <c r="U21" s="4">
        <f>'4. Cash Flow Statement (accum)'!Q21-'4. Cash Flow Statement (accum)'!P21</f>
        <v>-712518</v>
      </c>
      <c r="V21" s="4">
        <f>'4. Cash Flow Statement (accum)'!R21-'4. Cash Flow Statement (accum)'!Q21</f>
        <v>-686241</v>
      </c>
      <c r="W21" s="4">
        <f>'4. Cash Flow Statement (accum)'!S21</f>
        <v>-1324121</v>
      </c>
    </row>
    <row r="22" spans="1:24" x14ac:dyDescent="0.25">
      <c r="A22" s="6" t="s">
        <v>64</v>
      </c>
      <c r="B22" s="4">
        <v>-3834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f>'4. Cash Flow Statement (accum)'!Q22-'4. Cash Flow Statement (accum)'!P22</f>
        <v>0</v>
      </c>
      <c r="V22" s="4">
        <f>'4. Cash Flow Statement (accum)'!R22-'4. Cash Flow Statement (accum)'!Q22</f>
        <v>0</v>
      </c>
      <c r="W22" s="4">
        <f>'4. Cash Flow Statement (accum)'!S22</f>
        <v>0</v>
      </c>
    </row>
    <row r="23" spans="1:24" s="7" customFormat="1" ht="13" x14ac:dyDescent="0.3">
      <c r="A23" s="14" t="s">
        <v>65</v>
      </c>
      <c r="B23" s="15">
        <v>94599</v>
      </c>
      <c r="C23" s="15">
        <v>278740</v>
      </c>
      <c r="D23" s="15">
        <v>1272687</v>
      </c>
      <c r="E23" s="15">
        <v>1070301</v>
      </c>
      <c r="F23" s="15">
        <v>-615424</v>
      </c>
      <c r="G23" s="15">
        <v>454877</v>
      </c>
      <c r="H23" s="15">
        <v>992980</v>
      </c>
      <c r="I23" s="15">
        <v>1487627</v>
      </c>
      <c r="J23" s="15">
        <v>-329315</v>
      </c>
      <c r="K23" s="15">
        <v>1158312</v>
      </c>
      <c r="L23" s="15">
        <v>1553167</v>
      </c>
      <c r="M23" s="15">
        <v>2766888</v>
      </c>
      <c r="N23" s="15">
        <v>-1439330</v>
      </c>
      <c r="O23" s="15">
        <v>1327558</v>
      </c>
      <c r="P23" s="15">
        <v>2176684</v>
      </c>
      <c r="Q23" s="15">
        <v>3509943</v>
      </c>
      <c r="R23" s="15">
        <v>-1842551</v>
      </c>
      <c r="S23" s="15">
        <v>1667392</v>
      </c>
      <c r="T23" s="15">
        <f>'4. Cash Flow Statement (accum)'!P23</f>
        <v>157797</v>
      </c>
      <c r="U23" s="15">
        <f>'4. Cash Flow Statement (accum)'!Q23</f>
        <v>2242491</v>
      </c>
      <c r="V23" s="15">
        <f>'4. Cash Flow Statement (accum)'!R23</f>
        <v>1388140.5701578287</v>
      </c>
      <c r="W23" s="15">
        <f>'4. Cash Flow Statement (accum)'!S23</f>
        <v>301772</v>
      </c>
      <c r="X23" s="4"/>
    </row>
    <row r="25" spans="1:24" ht="13" x14ac:dyDescent="0.3">
      <c r="A25" s="7" t="s">
        <v>66</v>
      </c>
    </row>
    <row r="26" spans="1:24" x14ac:dyDescent="0.25">
      <c r="A26" s="6" t="s">
        <v>67</v>
      </c>
      <c r="B26" s="4">
        <v>-39113</v>
      </c>
      <c r="C26" s="4">
        <v>-1273449</v>
      </c>
      <c r="D26" s="4">
        <v>-1610251</v>
      </c>
      <c r="E26" s="4">
        <v>-277791</v>
      </c>
      <c r="F26" s="4">
        <v>-1315000</v>
      </c>
      <c r="G26" s="4">
        <v>-1592791</v>
      </c>
      <c r="H26" s="4">
        <v>-1594835</v>
      </c>
      <c r="I26" s="4">
        <v>-213434</v>
      </c>
      <c r="J26" s="4">
        <v>-1938395</v>
      </c>
      <c r="K26" s="4">
        <v>-2151829</v>
      </c>
      <c r="L26" s="4">
        <v>-2206698</v>
      </c>
      <c r="M26" s="4">
        <v>-1124200</v>
      </c>
      <c r="N26" s="4">
        <v>-2979311</v>
      </c>
      <c r="O26" s="4">
        <v>-4103511</v>
      </c>
      <c r="P26" s="4">
        <v>-3376830</v>
      </c>
      <c r="Q26" s="4">
        <v>-441752</v>
      </c>
      <c r="R26" s="4">
        <v>-809909</v>
      </c>
      <c r="S26" s="4">
        <v>-1251661</v>
      </c>
      <c r="T26" s="4">
        <v>-2255468</v>
      </c>
      <c r="U26" s="4">
        <f>'4. Cash Flow Statement (accum)'!Q26-'4. Cash Flow Statement (accum)'!P26</f>
        <v>-945282</v>
      </c>
      <c r="V26" s="4">
        <f>'4. Cash Flow Statement (accum)'!R26-'4. Cash Flow Statement (accum)'!Q26</f>
        <v>-209698</v>
      </c>
      <c r="W26" s="4">
        <f>'4. Cash Flow Statement (accum)'!S26</f>
        <v>-493721</v>
      </c>
    </row>
    <row r="27" spans="1:24" x14ac:dyDescent="0.25">
      <c r="A27" s="6" t="s">
        <v>68</v>
      </c>
      <c r="B27" s="4">
        <v>-11584</v>
      </c>
      <c r="C27" s="4">
        <v>-5313</v>
      </c>
      <c r="D27" s="4">
        <v>-905</v>
      </c>
      <c r="E27" s="4">
        <v>-1</v>
      </c>
      <c r="F27" s="4">
        <v>-1004</v>
      </c>
      <c r="G27" s="4">
        <v>-1005</v>
      </c>
      <c r="H27" s="4">
        <v>-8406</v>
      </c>
      <c r="I27" s="4">
        <v>-6812</v>
      </c>
      <c r="J27" s="4">
        <v>-3497</v>
      </c>
      <c r="K27" s="4">
        <v>-10309</v>
      </c>
      <c r="L27" s="4">
        <v>-19496</v>
      </c>
      <c r="M27" s="4">
        <v>-16385</v>
      </c>
      <c r="N27" s="4">
        <v>-16775</v>
      </c>
      <c r="O27" s="4">
        <v>-33160</v>
      </c>
      <c r="P27" s="4">
        <v>-82148</v>
      </c>
      <c r="Q27" s="4">
        <v>-123809</v>
      </c>
      <c r="R27" s="4">
        <v>-56559</v>
      </c>
      <c r="S27" s="4">
        <v>-180368</v>
      </c>
      <c r="T27" s="4">
        <v>-155979</v>
      </c>
      <c r="U27" s="4">
        <f>'4. Cash Flow Statement (accum)'!Q27-'4. Cash Flow Statement (accum)'!P27</f>
        <v>-74425</v>
      </c>
      <c r="V27" s="4">
        <f>'4. Cash Flow Statement (accum)'!R27-'4. Cash Flow Statement (accum)'!Q27</f>
        <v>-34224</v>
      </c>
      <c r="W27" s="4">
        <f>'4. Cash Flow Statement (accum)'!S27</f>
        <v>-124954</v>
      </c>
    </row>
    <row r="28" spans="1:24" x14ac:dyDescent="0.25">
      <c r="A28" s="6" t="s">
        <v>69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65795</v>
      </c>
      <c r="J28" s="4">
        <v>0</v>
      </c>
      <c r="K28" s="4">
        <v>65795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f>'4. Cash Flow Statement (accum)'!Q28-'4. Cash Flow Statement (accum)'!P28</f>
        <v>0</v>
      </c>
      <c r="V28" s="4">
        <f>'4. Cash Flow Statement (accum)'!R28-'4. Cash Flow Statement (accum)'!Q28</f>
        <v>0</v>
      </c>
      <c r="W28" s="4">
        <f>'4. Cash Flow Statement (accum)'!S28</f>
        <v>0</v>
      </c>
    </row>
    <row r="29" spans="1:24" x14ac:dyDescent="0.25">
      <c r="A29" s="6" t="s">
        <v>70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-208722</v>
      </c>
      <c r="I29" s="4">
        <v>-20618</v>
      </c>
      <c r="J29" s="4">
        <v>-110411</v>
      </c>
      <c r="K29" s="4">
        <v>-131029</v>
      </c>
      <c r="L29" s="4">
        <v>-100710</v>
      </c>
      <c r="M29" s="4">
        <v>-9642</v>
      </c>
      <c r="N29" s="4">
        <v>-120000</v>
      </c>
      <c r="O29" s="4">
        <v>-129642</v>
      </c>
      <c r="P29" s="4">
        <v>-96000</v>
      </c>
      <c r="Q29" s="4">
        <v>-243100</v>
      </c>
      <c r="R29" s="4">
        <v>-11200</v>
      </c>
      <c r="S29" s="4">
        <v>-254300</v>
      </c>
      <c r="T29" s="4">
        <v>-5500</v>
      </c>
      <c r="U29" s="4">
        <f>'4. Cash Flow Statement (accum)'!Q29-'4. Cash Flow Statement (accum)'!P29</f>
        <v>0</v>
      </c>
      <c r="V29" s="4">
        <f>'4. Cash Flow Statement (accum)'!R29-'4. Cash Flow Statement (accum)'!Q29</f>
        <v>0</v>
      </c>
      <c r="W29" s="4">
        <f>'4. Cash Flow Statement (accum)'!S29</f>
        <v>0</v>
      </c>
    </row>
    <row r="30" spans="1:24" x14ac:dyDescent="0.25">
      <c r="A30" s="6" t="s">
        <v>71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3600</v>
      </c>
      <c r="I30" s="4">
        <v>-3197</v>
      </c>
      <c r="J30" s="4">
        <v>4609</v>
      </c>
      <c r="K30" s="4">
        <v>1412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228391</v>
      </c>
      <c r="R30" s="4">
        <v>712</v>
      </c>
      <c r="S30" s="4">
        <v>229103</v>
      </c>
      <c r="T30" s="4">
        <v>0</v>
      </c>
      <c r="U30" s="4">
        <f>'4. Cash Flow Statement (accum)'!Q30-'4. Cash Flow Statement (accum)'!P30</f>
        <v>0</v>
      </c>
      <c r="V30" s="4">
        <f>'4. Cash Flow Statement (accum)'!R30-'4. Cash Flow Statement (accum)'!Q30</f>
        <v>0</v>
      </c>
      <c r="W30" s="4">
        <f>'4. Cash Flow Statement (accum)'!S30</f>
        <v>0</v>
      </c>
    </row>
    <row r="31" spans="1:24" x14ac:dyDescent="0.25">
      <c r="A31" s="6" t="s">
        <v>72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-2577814</v>
      </c>
      <c r="N31" s="4">
        <v>0</v>
      </c>
      <c r="O31" s="4">
        <v>-2577814</v>
      </c>
      <c r="P31" s="4">
        <v>0</v>
      </c>
      <c r="Q31" s="4">
        <v>-2000000</v>
      </c>
      <c r="R31" s="4">
        <v>2000000</v>
      </c>
      <c r="S31" s="4">
        <v>0</v>
      </c>
      <c r="T31" s="4">
        <v>0</v>
      </c>
      <c r="U31" s="4">
        <f>'4. Cash Flow Statement (accum)'!Q31-'4. Cash Flow Statement (accum)'!P31</f>
        <v>-2033456</v>
      </c>
      <c r="V31" s="4">
        <f>'4. Cash Flow Statement (accum)'!R31-'4. Cash Flow Statement (accum)'!Q31</f>
        <v>-195116</v>
      </c>
      <c r="W31" s="4">
        <f>'4. Cash Flow Statement (accum)'!S31</f>
        <v>-225000</v>
      </c>
    </row>
    <row r="32" spans="1:24" x14ac:dyDescent="0.25">
      <c r="A32" s="6" t="s">
        <v>117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2522522</v>
      </c>
      <c r="O32" s="4">
        <v>2522522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f>'4. Cash Flow Statement (accum)'!Q32-'4. Cash Flow Statement (accum)'!P32</f>
        <v>0</v>
      </c>
      <c r="V32" s="4">
        <f>'4. Cash Flow Statement (accum)'!R32-'4. Cash Flow Statement (accum)'!Q32</f>
        <v>1326634</v>
      </c>
      <c r="W32" s="4">
        <f>'4. Cash Flow Statement (accum)'!S32</f>
        <v>900000</v>
      </c>
    </row>
    <row r="33" spans="1:24" x14ac:dyDescent="0.25">
      <c r="A33" s="6" t="s">
        <v>73</v>
      </c>
      <c r="B33" s="4">
        <v>0</v>
      </c>
      <c r="C33" s="4">
        <v>4784</v>
      </c>
      <c r="D33" s="4">
        <v>5272</v>
      </c>
      <c r="E33" s="4">
        <v>12890</v>
      </c>
      <c r="F33" s="4">
        <v>12305</v>
      </c>
      <c r="G33" s="4">
        <v>25195</v>
      </c>
      <c r="H33" s="4">
        <v>19454</v>
      </c>
      <c r="I33" s="4">
        <v>22389</v>
      </c>
      <c r="J33" s="4">
        <v>26434</v>
      </c>
      <c r="K33" s="4">
        <v>48823</v>
      </c>
      <c r="L33" s="4">
        <v>20683</v>
      </c>
      <c r="M33" s="4">
        <v>74317</v>
      </c>
      <c r="N33" s="4">
        <v>99420</v>
      </c>
      <c r="O33" s="4">
        <v>173737</v>
      </c>
      <c r="P33" s="4">
        <v>30788</v>
      </c>
      <c r="Q33" s="4">
        <v>40670</v>
      </c>
      <c r="R33" s="4">
        <v>306395</v>
      </c>
      <c r="S33" s="4">
        <v>347065</v>
      </c>
      <c r="T33" s="4">
        <v>186735</v>
      </c>
      <c r="U33" s="4">
        <f>'4. Cash Flow Statement (accum)'!Q33-'4. Cash Flow Statement (accum)'!P33</f>
        <v>95525</v>
      </c>
      <c r="V33" s="4">
        <f>'4. Cash Flow Statement (accum)'!R33-'4. Cash Flow Statement (accum)'!Q33</f>
        <v>91218</v>
      </c>
      <c r="W33" s="4">
        <f>'4. Cash Flow Statement (accum)'!S33</f>
        <v>161841</v>
      </c>
    </row>
    <row r="34" spans="1:24" s="7" customFormat="1" ht="13" x14ac:dyDescent="0.3">
      <c r="A34" s="14" t="s">
        <v>74</v>
      </c>
      <c r="B34" s="15">
        <v>-50697</v>
      </c>
      <c r="C34" s="15">
        <v>-1273978</v>
      </c>
      <c r="D34" s="15">
        <v>-1605884</v>
      </c>
      <c r="E34" s="15">
        <v>-264902</v>
      </c>
      <c r="F34" s="15">
        <v>-1303699</v>
      </c>
      <c r="G34" s="15">
        <v>-1568601</v>
      </c>
      <c r="H34" s="15">
        <v>-1788909</v>
      </c>
      <c r="I34" s="15">
        <v>-155877</v>
      </c>
      <c r="J34" s="15">
        <v>-2021260</v>
      </c>
      <c r="K34" s="15">
        <v>-2177137</v>
      </c>
      <c r="L34" s="15">
        <v>-2306221</v>
      </c>
      <c r="M34" s="15">
        <v>-3653724</v>
      </c>
      <c r="N34" s="15">
        <v>-494144</v>
      </c>
      <c r="O34" s="15">
        <v>-4147868</v>
      </c>
      <c r="P34" s="15">
        <v>-3524190</v>
      </c>
      <c r="Q34" s="15">
        <v>-2539600</v>
      </c>
      <c r="R34" s="15">
        <v>1429439</v>
      </c>
      <c r="S34" s="15">
        <v>-1110161</v>
      </c>
      <c r="T34" s="15">
        <v>-2230212</v>
      </c>
      <c r="U34" s="15">
        <f>SUM(U26:U33)</f>
        <v>-2957638</v>
      </c>
      <c r="V34" s="15">
        <f>SUM(V26:V33)</f>
        <v>978814</v>
      </c>
      <c r="W34" s="15">
        <f>'4. Cash Flow Statement (accum)'!S34</f>
        <v>218166</v>
      </c>
    </row>
    <row r="36" spans="1:24" ht="13" x14ac:dyDescent="0.3">
      <c r="A36" s="7" t="s">
        <v>75</v>
      </c>
    </row>
    <row r="37" spans="1:24" x14ac:dyDescent="0.25">
      <c r="A37" s="6" t="s">
        <v>76</v>
      </c>
      <c r="B37" s="4">
        <v>0</v>
      </c>
      <c r="C37" s="4">
        <v>74734</v>
      </c>
      <c r="D37" s="4">
        <v>500000</v>
      </c>
      <c r="E37" s="4">
        <v>0</v>
      </c>
      <c r="F37" s="4">
        <v>0</v>
      </c>
      <c r="G37" s="4">
        <v>0</v>
      </c>
      <c r="H37" s="4">
        <v>0</v>
      </c>
      <c r="I37" s="4">
        <v>1000</v>
      </c>
      <c r="J37" s="4">
        <v>2105750</v>
      </c>
      <c r="K37" s="4">
        <v>2106750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f>'4. Cash Flow Statement (accum)'!Q37-'4. Cash Flow Statement (accum)'!P37</f>
        <v>0</v>
      </c>
      <c r="V37" s="4">
        <f>'4. Cash Flow Statement (accum)'!R37-'4. Cash Flow Statement (accum)'!Q37</f>
        <v>0</v>
      </c>
      <c r="W37" s="4">
        <f>'4. Cash Flow Statement (accum)'!S37</f>
        <v>0</v>
      </c>
    </row>
    <row r="38" spans="1:24" ht="14.5" customHeight="1" x14ac:dyDescent="0.25">
      <c r="A38" s="6" t="s">
        <v>116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-35986</v>
      </c>
      <c r="O38" s="4">
        <v>-35986</v>
      </c>
      <c r="P38" s="4">
        <v>-113264</v>
      </c>
      <c r="Q38" s="4">
        <v>-37930</v>
      </c>
      <c r="R38" s="4">
        <v>-130423</v>
      </c>
      <c r="S38" s="4">
        <v>-168353</v>
      </c>
      <c r="T38" s="4">
        <v>0</v>
      </c>
      <c r="U38" s="4">
        <f>'4. Cash Flow Statement (accum)'!Q38-'4. Cash Flow Statement (accum)'!P38</f>
        <v>41841</v>
      </c>
      <c r="V38" s="4">
        <f>'4. Cash Flow Statement (accum)'!R38-'4. Cash Flow Statement (accum)'!Q38</f>
        <v>-72624</v>
      </c>
      <c r="W38" s="4">
        <f>'4. Cash Flow Statement (accum)'!S38</f>
        <v>-878</v>
      </c>
    </row>
    <row r="39" spans="1:24" ht="14.5" customHeight="1" x14ac:dyDescent="0.25">
      <c r="A39" s="6" t="s">
        <v>231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>
        <f>'4. Cash Flow Statement (accum)'!Q39-'4. Cash Flow Statement (accum)'!P39</f>
        <v>0</v>
      </c>
      <c r="V39" s="4">
        <f>'4. Cash Flow Statement (accum)'!R39-'4. Cash Flow Statement (accum)'!Q39</f>
        <v>48328</v>
      </c>
      <c r="W39" s="4">
        <f>'4. Cash Flow Statement (accum)'!S39</f>
        <v>0</v>
      </c>
    </row>
    <row r="40" spans="1:24" x14ac:dyDescent="0.25">
      <c r="A40" s="6" t="s">
        <v>77</v>
      </c>
      <c r="B40" s="4">
        <v>0</v>
      </c>
      <c r="C40" s="4">
        <v>-110500</v>
      </c>
      <c r="D40" s="4">
        <v>0</v>
      </c>
      <c r="E40" s="4">
        <v>0</v>
      </c>
      <c r="F40" s="4">
        <v>-88995</v>
      </c>
      <c r="G40" s="4">
        <v>-88995</v>
      </c>
      <c r="H40" s="4">
        <v>0</v>
      </c>
      <c r="I40" s="4">
        <v>-1011005</v>
      </c>
      <c r="J40" s="4">
        <v>0</v>
      </c>
      <c r="K40" s="4">
        <v>-1011005</v>
      </c>
      <c r="L40" s="4">
        <v>0</v>
      </c>
      <c r="M40" s="4">
        <v>0</v>
      </c>
      <c r="N40" s="4">
        <v>-1141670</v>
      </c>
      <c r="O40" s="4">
        <v>-1141670</v>
      </c>
      <c r="P40" s="4">
        <v>0</v>
      </c>
      <c r="Q40" s="4">
        <v>0</v>
      </c>
      <c r="R40" s="4">
        <v>-235077</v>
      </c>
      <c r="S40" s="4">
        <v>-235077</v>
      </c>
      <c r="T40" s="4">
        <v>0</v>
      </c>
      <c r="U40" s="4">
        <f>'4. Cash Flow Statement (accum)'!Q40-'4. Cash Flow Statement (accum)'!P40</f>
        <v>0</v>
      </c>
      <c r="V40" s="4">
        <f>'4. Cash Flow Statement (accum)'!R40-'4. Cash Flow Statement (accum)'!Q40</f>
        <v>0</v>
      </c>
      <c r="W40" s="4">
        <f>'4. Cash Flow Statement (accum)'!S40</f>
        <v>0</v>
      </c>
    </row>
    <row r="41" spans="1:24" ht="12.65" customHeight="1" x14ac:dyDescent="0.25">
      <c r="A41" s="6" t="s">
        <v>78</v>
      </c>
      <c r="B41" s="4">
        <v>4503</v>
      </c>
      <c r="C41" s="4">
        <v>1067942</v>
      </c>
      <c r="D41" s="4">
        <v>788185</v>
      </c>
      <c r="E41" s="4">
        <v>1139</v>
      </c>
      <c r="F41" s="4">
        <v>1388530</v>
      </c>
      <c r="G41" s="4">
        <v>1389669</v>
      </c>
      <c r="H41" s="4">
        <v>5577654</v>
      </c>
      <c r="I41" s="4">
        <v>61975</v>
      </c>
      <c r="J41" s="4">
        <v>2417764</v>
      </c>
      <c r="K41" s="4">
        <v>2479739</v>
      </c>
      <c r="L41" s="4">
        <v>1439244</v>
      </c>
      <c r="M41" s="4">
        <v>4650903</v>
      </c>
      <c r="N41" s="4">
        <v>1242993</v>
      </c>
      <c r="O41" s="4">
        <v>5893896</v>
      </c>
      <c r="P41" s="4">
        <v>1296200</v>
      </c>
      <c r="Q41" s="4">
        <v>4000000</v>
      </c>
      <c r="R41" s="4">
        <v>0</v>
      </c>
      <c r="S41" s="4">
        <v>4000000</v>
      </c>
      <c r="T41" s="4">
        <v>6882920</v>
      </c>
      <c r="U41" s="4">
        <f>'4. Cash Flow Statement (accum)'!Q41-'4. Cash Flow Statement (accum)'!P41</f>
        <v>7</v>
      </c>
      <c r="V41" s="4">
        <f>'4. Cash Flow Statement (accum)'!R41-'4. Cash Flow Statement (accum)'!Q41</f>
        <v>0</v>
      </c>
      <c r="W41" s="4">
        <f>'4. Cash Flow Statement (accum)'!S41</f>
        <v>3057644</v>
      </c>
    </row>
    <row r="42" spans="1:24" x14ac:dyDescent="0.25">
      <c r="A42" s="6" t="s">
        <v>226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>
        <f>'4. Cash Flow Statement (accum)'!Q42-'4. Cash Flow Statement (accum)'!P42</f>
        <v>-135700</v>
      </c>
      <c r="V42" s="4">
        <f>'4. Cash Flow Statement (accum)'!R42-'4. Cash Flow Statement (accum)'!Q42</f>
        <v>-274376</v>
      </c>
      <c r="W42" s="4">
        <f>'4. Cash Flow Statement (accum)'!S42</f>
        <v>-6803</v>
      </c>
    </row>
    <row r="43" spans="1:24" x14ac:dyDescent="0.25">
      <c r="A43" s="6" t="s">
        <v>79</v>
      </c>
      <c r="B43" s="4">
        <v>0</v>
      </c>
      <c r="C43" s="4">
        <v>0</v>
      </c>
      <c r="D43" s="4">
        <v>0</v>
      </c>
      <c r="E43" s="4">
        <v>0</v>
      </c>
      <c r="F43" s="4">
        <v>-16427</v>
      </c>
      <c r="G43" s="4">
        <v>-16427</v>
      </c>
      <c r="H43" s="4">
        <v>0</v>
      </c>
      <c r="I43" s="4">
        <v>0</v>
      </c>
      <c r="J43" s="4">
        <v>-35057</v>
      </c>
      <c r="K43" s="4">
        <v>-35057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f>'4. Cash Flow Statement (accum)'!Q43-'4. Cash Flow Statement (accum)'!P43</f>
        <v>0</v>
      </c>
      <c r="V43" s="4">
        <f>'4. Cash Flow Statement (accum)'!R43-'4. Cash Flow Statement (accum)'!Q43</f>
        <v>0</v>
      </c>
      <c r="W43" s="4">
        <f>'4. Cash Flow Statement (accum)'!S43</f>
        <v>0</v>
      </c>
    </row>
    <row r="44" spans="1:24" x14ac:dyDescent="0.25">
      <c r="A44" s="6" t="s">
        <v>80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-23505</v>
      </c>
      <c r="J44" s="4">
        <v>0</v>
      </c>
      <c r="K44" s="4">
        <v>-23505</v>
      </c>
      <c r="L44" s="4">
        <v>0</v>
      </c>
      <c r="M44" s="4">
        <v>-34909</v>
      </c>
      <c r="N44" s="4">
        <v>0</v>
      </c>
      <c r="O44" s="4">
        <v>-34909</v>
      </c>
      <c r="P44" s="4">
        <v>0</v>
      </c>
      <c r="Q44" s="4">
        <v>-2107</v>
      </c>
      <c r="R44" s="4">
        <v>-28000</v>
      </c>
      <c r="S44" s="4">
        <v>-30107</v>
      </c>
      <c r="T44" s="4">
        <v>-2464</v>
      </c>
      <c r="U44" s="4">
        <f>'4. Cash Flow Statement (accum)'!Q44-'4. Cash Flow Statement (accum)'!P44</f>
        <v>0</v>
      </c>
      <c r="V44" s="4">
        <f>'4. Cash Flow Statement (accum)'!R44-'4. Cash Flow Statement (accum)'!Q44</f>
        <v>0</v>
      </c>
      <c r="W44" s="4">
        <f>'4. Cash Flow Statement (accum)'!S44</f>
        <v>-15000</v>
      </c>
      <c r="X44" s="4"/>
    </row>
    <row r="45" spans="1:24" x14ac:dyDescent="0.25">
      <c r="A45" s="6" t="s">
        <v>81</v>
      </c>
      <c r="B45" s="4">
        <v>-13000</v>
      </c>
      <c r="C45" s="4">
        <v>-32373</v>
      </c>
      <c r="D45" s="4">
        <v>-214096</v>
      </c>
      <c r="E45" s="4">
        <v>-176753</v>
      </c>
      <c r="F45" s="4">
        <v>-329934</v>
      </c>
      <c r="G45" s="4">
        <v>-506687</v>
      </c>
      <c r="H45" s="4">
        <v>-4583562</v>
      </c>
      <c r="I45" s="4">
        <v>-42600</v>
      </c>
      <c r="J45" s="4">
        <v>-257285</v>
      </c>
      <c r="K45" s="4">
        <v>-299885</v>
      </c>
      <c r="L45" s="4">
        <v>-1612594</v>
      </c>
      <c r="M45" s="4">
        <v>-648736</v>
      </c>
      <c r="N45" s="4">
        <v>-4100</v>
      </c>
      <c r="O45" s="4">
        <v>-652836</v>
      </c>
      <c r="P45" s="4">
        <v>-1633693</v>
      </c>
      <c r="Q45" s="4">
        <v>-1746450</v>
      </c>
      <c r="R45" s="4">
        <v>-5146</v>
      </c>
      <c r="S45" s="4">
        <v>-1751596</v>
      </c>
      <c r="T45" s="4">
        <v>-5701411</v>
      </c>
      <c r="U45" s="4">
        <f>'4. Cash Flow Statement (accum)'!Q45-'4. Cash Flow Statement (accum)'!P45</f>
        <v>-477725</v>
      </c>
      <c r="V45" s="4">
        <f>'4. Cash Flow Statement (accum)'!R45-'4. Cash Flow Statement (accum)'!Q45</f>
        <v>0</v>
      </c>
      <c r="W45" s="4">
        <f>'4. Cash Flow Statement (accum)'!S45</f>
        <v>-150320</v>
      </c>
    </row>
    <row r="46" spans="1:24" x14ac:dyDescent="0.25">
      <c r="A46" s="6" t="s">
        <v>82</v>
      </c>
      <c r="B46" s="4">
        <v>-576</v>
      </c>
      <c r="C46" s="4">
        <v>-2835</v>
      </c>
      <c r="D46" s="4">
        <v>-12788</v>
      </c>
      <c r="E46" s="4">
        <v>-9719</v>
      </c>
      <c r="F46" s="4">
        <v>-26056</v>
      </c>
      <c r="G46" s="4">
        <v>-35775</v>
      </c>
      <c r="H46" s="4">
        <v>-46475</v>
      </c>
      <c r="I46" s="4">
        <v>-2126</v>
      </c>
      <c r="J46" s="4">
        <v>-28354</v>
      </c>
      <c r="K46" s="4">
        <v>-30480</v>
      </c>
      <c r="L46" s="4">
        <v>-68587</v>
      </c>
      <c r="M46" s="4">
        <v>-33187</v>
      </c>
      <c r="N46" s="4">
        <v>-36256</v>
      </c>
      <c r="O46" s="4">
        <v>-69443</v>
      </c>
      <c r="P46" s="4">
        <v>-107435</v>
      </c>
      <c r="Q46" s="4">
        <v>38062</v>
      </c>
      <c r="R46" s="4">
        <v>-147018</v>
      </c>
      <c r="S46" s="4">
        <v>-108956</v>
      </c>
      <c r="T46" s="4">
        <v>-133159</v>
      </c>
      <c r="U46" s="4">
        <f>'4. Cash Flow Statement (accum)'!Q46-'4. Cash Flow Statement (accum)'!P46</f>
        <v>-88219</v>
      </c>
      <c r="V46" s="4">
        <f>'4. Cash Flow Statement (accum)'!R46-'4. Cash Flow Statement (accum)'!Q46</f>
        <v>-79971</v>
      </c>
      <c r="W46" s="4">
        <f>'4. Cash Flow Statement (accum)'!S46</f>
        <v>-99705</v>
      </c>
    </row>
    <row r="47" spans="1:24" s="7" customFormat="1" ht="13" x14ac:dyDescent="0.3">
      <c r="A47" s="14" t="s">
        <v>83</v>
      </c>
      <c r="B47" s="15">
        <v>-9073</v>
      </c>
      <c r="C47" s="15">
        <v>996968</v>
      </c>
      <c r="D47" s="15">
        <v>1061301</v>
      </c>
      <c r="E47" s="15">
        <v>-185333</v>
      </c>
      <c r="F47" s="15">
        <v>927118</v>
      </c>
      <c r="G47" s="15">
        <v>741785</v>
      </c>
      <c r="H47" s="15">
        <v>947617</v>
      </c>
      <c r="I47" s="15">
        <v>-1016261</v>
      </c>
      <c r="J47" s="15">
        <v>4202818</v>
      </c>
      <c r="K47" s="15">
        <v>3186557</v>
      </c>
      <c r="L47" s="15">
        <v>-241937</v>
      </c>
      <c r="M47" s="15">
        <v>3934071</v>
      </c>
      <c r="N47" s="15">
        <v>24981</v>
      </c>
      <c r="O47" s="15">
        <v>3959052</v>
      </c>
      <c r="P47" s="15">
        <v>-558192</v>
      </c>
      <c r="Q47" s="15">
        <v>2251575</v>
      </c>
      <c r="R47" s="15">
        <v>-545664</v>
      </c>
      <c r="S47" s="15">
        <v>1705911</v>
      </c>
      <c r="T47" s="15">
        <f>'4. Cash Flow Statement (accum)'!P47</f>
        <v>1045886</v>
      </c>
      <c r="U47" s="15">
        <f>'4. Cash Flow Statement (accum)'!Q47</f>
        <v>386090</v>
      </c>
      <c r="V47" s="15">
        <f>'4. Cash Flow Statement (accum)'!R47</f>
        <v>7447</v>
      </c>
      <c r="W47" s="15">
        <f>'4. Cash Flow Statement (accum)'!S47</f>
        <v>2784938</v>
      </c>
      <c r="X47" s="4"/>
    </row>
    <row r="49" spans="1:24" x14ac:dyDescent="0.25">
      <c r="A49" s="6" t="s">
        <v>84</v>
      </c>
      <c r="B49" s="4">
        <v>0</v>
      </c>
      <c r="C49" s="4">
        <v>-9741</v>
      </c>
      <c r="D49" s="4">
        <v>921</v>
      </c>
      <c r="E49" s="4">
        <v>-1709</v>
      </c>
      <c r="F49" s="4">
        <v>7953</v>
      </c>
      <c r="G49" s="4">
        <v>6244</v>
      </c>
      <c r="H49" s="4">
        <v>-44215</v>
      </c>
      <c r="I49" s="4">
        <v>-30541</v>
      </c>
      <c r="J49" s="4">
        <v>89397</v>
      </c>
      <c r="K49" s="4">
        <v>58856</v>
      </c>
      <c r="L49" s="4">
        <v>289643</v>
      </c>
      <c r="M49" s="4">
        <v>171071</v>
      </c>
      <c r="N49" s="4">
        <v>-169911</v>
      </c>
      <c r="O49" s="4">
        <v>1160</v>
      </c>
      <c r="P49" s="4">
        <v>-82683</v>
      </c>
      <c r="Q49" s="4">
        <v>505</v>
      </c>
      <c r="R49" s="4">
        <v>144367</v>
      </c>
      <c r="S49" s="4">
        <v>144872</v>
      </c>
      <c r="T49" s="4">
        <v>-102674</v>
      </c>
      <c r="U49" s="4">
        <f>'4. Cash Flow Statement (accum)'!Q49-'4. Cash Flow Statement (accum)'!P49</f>
        <v>40428</v>
      </c>
      <c r="V49" s="4">
        <f>'4. Cash Flow Statement (accum)'!R49-'4. Cash Flow Statement (accum)'!Q49</f>
        <v>-31931</v>
      </c>
      <c r="W49" s="4">
        <f>'4. Cash Flow Statement (accum)'!S49</f>
        <v>-110740</v>
      </c>
    </row>
    <row r="50" spans="1:24" s="7" customFormat="1" ht="13" x14ac:dyDescent="0.3">
      <c r="A50" s="14" t="s">
        <v>237</v>
      </c>
      <c r="B50" s="15">
        <v>34829</v>
      </c>
      <c r="C50" s="15">
        <v>-8011</v>
      </c>
      <c r="D50" s="15">
        <v>729025</v>
      </c>
      <c r="E50" s="15">
        <v>618357</v>
      </c>
      <c r="F50" s="15">
        <v>-984052</v>
      </c>
      <c r="G50" s="15">
        <v>-365695</v>
      </c>
      <c r="H50" s="15">
        <v>107473</v>
      </c>
      <c r="I50" s="15">
        <v>284948</v>
      </c>
      <c r="J50" s="15">
        <v>1941640</v>
      </c>
      <c r="K50" s="15">
        <v>2226588</v>
      </c>
      <c r="L50" s="15">
        <v>-705348</v>
      </c>
      <c r="M50" s="15">
        <v>3218306</v>
      </c>
      <c r="N50" s="15">
        <v>-2078404</v>
      </c>
      <c r="O50" s="15">
        <v>1139902</v>
      </c>
      <c r="P50" s="15">
        <v>-1988381</v>
      </c>
      <c r="Q50" s="15">
        <v>3222423</v>
      </c>
      <c r="R50" s="15">
        <v>-814409</v>
      </c>
      <c r="S50" s="15">
        <v>2408014</v>
      </c>
      <c r="T50" s="15">
        <v>-1129203</v>
      </c>
      <c r="U50" s="15">
        <f>'4. Cash Flow Statement (accum)'!Q50-'4. Cash Flow Statement (accum)'!P50</f>
        <v>-1492312</v>
      </c>
      <c r="V50" s="15">
        <f>'4. Cash Flow Statement (accum)'!R50-'4. Cash Flow Statement (accum)'!Q50</f>
        <v>-286110.38306605024</v>
      </c>
      <c r="W50" s="15">
        <f>'4. Cash Flow Statement (accum)'!S50</f>
        <v>3194136</v>
      </c>
    </row>
    <row r="52" spans="1:24" s="7" customFormat="1" ht="13" x14ac:dyDescent="0.3">
      <c r="A52" s="14" t="s">
        <v>85</v>
      </c>
      <c r="B52" s="15">
        <v>2269</v>
      </c>
      <c r="C52" s="15">
        <v>37098</v>
      </c>
      <c r="D52" s="15">
        <v>29087</v>
      </c>
      <c r="E52" s="15">
        <v>763067</v>
      </c>
      <c r="F52" s="15">
        <v>1376469</v>
      </c>
      <c r="G52" s="15">
        <v>2139536</v>
      </c>
      <c r="H52" s="15">
        <v>392417</v>
      </c>
      <c r="I52" s="15">
        <v>499890</v>
      </c>
      <c r="J52" s="15">
        <v>784838</v>
      </c>
      <c r="K52" s="15">
        <v>1284728</v>
      </c>
      <c r="L52" s="15">
        <v>2726478</v>
      </c>
      <c r="M52" s="15">
        <v>2021130</v>
      </c>
      <c r="N52" s="15">
        <v>5239436</v>
      </c>
      <c r="O52" s="15">
        <v>7260566</v>
      </c>
      <c r="P52" s="15">
        <v>3161032</v>
      </c>
      <c r="Q52" s="15">
        <v>1172651</v>
      </c>
      <c r="R52" s="15">
        <v>4395074</v>
      </c>
      <c r="S52" s="15">
        <v>5567725</v>
      </c>
      <c r="T52" s="15">
        <v>3580665</v>
      </c>
      <c r="U52" s="15">
        <f>T53</f>
        <v>2451462</v>
      </c>
      <c r="V52" s="15">
        <f>U53</f>
        <v>959150</v>
      </c>
      <c r="W52" s="15">
        <f>'4. Cash Flow Statement (accum)'!S52</f>
        <v>673040</v>
      </c>
      <c r="X52" s="50"/>
    </row>
    <row r="53" spans="1:24" s="7" customFormat="1" ht="13.5" thickBot="1" x14ac:dyDescent="0.35">
      <c r="A53" s="16" t="s">
        <v>86</v>
      </c>
      <c r="B53" s="17">
        <v>37098</v>
      </c>
      <c r="C53" s="17">
        <v>29087</v>
      </c>
      <c r="D53" s="17">
        <v>763067</v>
      </c>
      <c r="E53" s="17">
        <v>1376469</v>
      </c>
      <c r="F53" s="17">
        <v>392417</v>
      </c>
      <c r="G53" s="17">
        <v>1768886</v>
      </c>
      <c r="H53" s="17">
        <v>499890</v>
      </c>
      <c r="I53" s="17">
        <v>784838</v>
      </c>
      <c r="J53" s="17">
        <v>2726478</v>
      </c>
      <c r="K53" s="17">
        <v>3511316</v>
      </c>
      <c r="L53" s="17">
        <v>2021130</v>
      </c>
      <c r="M53" s="17">
        <v>5239436</v>
      </c>
      <c r="N53" s="17">
        <v>3161032</v>
      </c>
      <c r="O53" s="17">
        <v>8400468</v>
      </c>
      <c r="P53" s="17">
        <v>1172651</v>
      </c>
      <c r="Q53" s="17">
        <v>4395074</v>
      </c>
      <c r="R53" s="17">
        <v>3580665</v>
      </c>
      <c r="S53" s="17">
        <v>7975739</v>
      </c>
      <c r="T53" s="17">
        <v>2451462</v>
      </c>
      <c r="U53" s="17">
        <f>U50+U52</f>
        <v>959150</v>
      </c>
      <c r="V53" s="17">
        <f>V50+V52</f>
        <v>673039.61693394976</v>
      </c>
      <c r="W53" s="17">
        <f>'4. Cash Flow Statement (accum)'!S53</f>
        <v>3867176</v>
      </c>
    </row>
  </sheetData>
  <hyperlinks>
    <hyperlink ref="A2" location="'Contents '!C12" display="Назад к оглавлению" xr:uid="{718E2529-6D9C-4FB9-AF32-72301758E126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E91CE-66E7-43A9-864D-A6F1086A6D49}">
  <sheetPr>
    <tabColor theme="0"/>
  </sheetPr>
  <dimension ref="A1:V56"/>
  <sheetViews>
    <sheetView zoomScale="85" zoomScaleNormal="85" workbookViewId="0">
      <pane xSplit="1" ySplit="4" topLeftCell="O19" activePane="bottomRight" state="frozen"/>
      <selection pane="topRight" activeCell="B1" sqref="B1"/>
      <selection pane="bottomLeft" activeCell="A5" sqref="A5"/>
      <selection pane="bottomRight" activeCell="V35" sqref="V35"/>
    </sheetView>
  </sheetViews>
  <sheetFormatPr defaultColWidth="8.81640625" defaultRowHeight="12.5" x14ac:dyDescent="0.25"/>
  <cols>
    <col min="1" max="1" width="85.1796875" style="6" bestFit="1" customWidth="1"/>
    <col min="2" max="2" width="68.54296875" style="6" bestFit="1" customWidth="1"/>
    <col min="3" max="18" width="14.81640625" style="6" customWidth="1"/>
    <col min="19" max="19" width="10.453125" style="6" customWidth="1"/>
    <col min="20" max="20" width="14.81640625" style="6" customWidth="1"/>
    <col min="21" max="21" width="10.54296875" style="6" bestFit="1" customWidth="1"/>
    <col min="22" max="16384" width="8.81640625" style="6"/>
  </cols>
  <sheetData>
    <row r="1" spans="1:21" ht="13" x14ac:dyDescent="0.3">
      <c r="A1" s="7" t="s">
        <v>2</v>
      </c>
    </row>
    <row r="2" spans="1:21" x14ac:dyDescent="0.25">
      <c r="A2" s="8" t="s">
        <v>134</v>
      </c>
    </row>
    <row r="3" spans="1:21" ht="13" x14ac:dyDescent="0.3">
      <c r="A3" s="9" t="s">
        <v>135</v>
      </c>
    </row>
    <row r="4" spans="1:21" ht="13" x14ac:dyDescent="0.3">
      <c r="A4" s="7" t="s">
        <v>87</v>
      </c>
      <c r="B4" s="7" t="s">
        <v>88</v>
      </c>
      <c r="C4" s="20" t="s">
        <v>137</v>
      </c>
      <c r="D4" s="20" t="s">
        <v>138</v>
      </c>
      <c r="E4" s="20" t="s">
        <v>150</v>
      </c>
      <c r="F4" s="20" t="s">
        <v>151</v>
      </c>
      <c r="G4" s="20" t="s">
        <v>139</v>
      </c>
      <c r="H4" s="20" t="s">
        <v>140</v>
      </c>
      <c r="I4" s="20" t="s">
        <v>141</v>
      </c>
      <c r="J4" s="20" t="s">
        <v>142</v>
      </c>
      <c r="K4" s="20" t="s">
        <v>143</v>
      </c>
      <c r="L4" s="20" t="s">
        <v>144</v>
      </c>
      <c r="M4" s="20" t="s">
        <v>145</v>
      </c>
      <c r="N4" s="20" t="s">
        <v>146</v>
      </c>
      <c r="O4" s="20" t="s">
        <v>147</v>
      </c>
      <c r="P4" s="20" t="s">
        <v>148</v>
      </c>
      <c r="Q4" s="20" t="s">
        <v>149</v>
      </c>
      <c r="R4" s="20" t="s">
        <v>224</v>
      </c>
      <c r="S4" s="20" t="s">
        <v>229</v>
      </c>
      <c r="T4" s="20" t="s">
        <v>233</v>
      </c>
    </row>
    <row r="5" spans="1:21" s="7" customFormat="1" ht="13" x14ac:dyDescent="0.3">
      <c r="A5" s="14" t="s">
        <v>43</v>
      </c>
      <c r="B5" s="44" t="s">
        <v>43</v>
      </c>
      <c r="C5" s="45">
        <f>'2. Income Statement (accum)'!B4</f>
        <v>68777</v>
      </c>
      <c r="D5" s="45">
        <f>'2. Income Statement (accum)'!C4</f>
        <v>855477</v>
      </c>
      <c r="E5" s="45">
        <f>'2. Income Statement (accum)'!D4</f>
        <v>1965594</v>
      </c>
      <c r="F5" s="45">
        <f>'2. Income Statement (accum)'!E4</f>
        <v>3702247</v>
      </c>
      <c r="G5" s="45">
        <f>'2. Income Statement (accum)'!F4</f>
        <v>4128345</v>
      </c>
      <c r="H5" s="45">
        <f>'2. Income Statement (accum)'!G4</f>
        <v>3196660</v>
      </c>
      <c r="I5" s="45">
        <f>'2. Income Statement (accum)'!H4</f>
        <v>6294567</v>
      </c>
      <c r="J5" s="45">
        <f>'2. Income Statement (accum)'!I4</f>
        <v>6960851</v>
      </c>
      <c r="K5" s="45">
        <f>'2. Income Statement (accum)'!J4</f>
        <v>4436504</v>
      </c>
      <c r="L5" s="45">
        <f>'2. Income Statement (accum)'!K4</f>
        <v>9479912</v>
      </c>
      <c r="M5" s="45">
        <f>'2. Income Statement (accum)'!L4</f>
        <v>10731215</v>
      </c>
      <c r="N5" s="45">
        <f>'2. Income Statement (accum)'!M4</f>
        <v>6297554</v>
      </c>
      <c r="O5" s="45">
        <f>'2. Income Statement (accum)'!N4</f>
        <v>12504787</v>
      </c>
      <c r="P5" s="45">
        <f>'2. Income Statement (accum)'!O4</f>
        <v>14304301</v>
      </c>
      <c r="Q5" s="45">
        <f>'2. Income Statement (accum)'!P4</f>
        <v>5368838</v>
      </c>
      <c r="R5" s="45">
        <f>'2. Income Statement (accum)'!Q4</f>
        <v>10765182</v>
      </c>
      <c r="S5" s="45">
        <f>'2. Income Statement (accum)'!R4</f>
        <v>12458142</v>
      </c>
      <c r="T5" s="45">
        <f>'2. Income Statement (accum)'!S4</f>
        <v>5564227</v>
      </c>
    </row>
    <row r="6" spans="1:21" ht="13" x14ac:dyDescent="0.3">
      <c r="B6" s="9"/>
      <c r="C6" s="22"/>
      <c r="D6" s="22"/>
      <c r="E6" s="23"/>
      <c r="F6" s="23"/>
      <c r="G6" s="22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T6" s="23"/>
    </row>
    <row r="7" spans="1:21" s="7" customFormat="1" ht="13" x14ac:dyDescent="0.3">
      <c r="A7" s="7" t="s">
        <v>89</v>
      </c>
      <c r="B7" s="9"/>
      <c r="C7" s="21">
        <f t="shared" ref="C7:Q7" si="0">SUM(C8:C9)</f>
        <v>60127</v>
      </c>
      <c r="D7" s="21">
        <f t="shared" si="0"/>
        <v>724950</v>
      </c>
      <c r="E7" s="21">
        <f t="shared" si="0"/>
        <v>1965594</v>
      </c>
      <c r="F7" s="21">
        <f t="shared" si="0"/>
        <v>3702247</v>
      </c>
      <c r="G7" s="21">
        <f t="shared" si="0"/>
        <v>4128345</v>
      </c>
      <c r="H7" s="21">
        <f t="shared" si="0"/>
        <v>2731551</v>
      </c>
      <c r="I7" s="21">
        <f t="shared" si="0"/>
        <v>5717519</v>
      </c>
      <c r="J7" s="21">
        <f t="shared" si="0"/>
        <v>6383803</v>
      </c>
      <c r="K7" s="21">
        <f t="shared" si="0"/>
        <v>4436436</v>
      </c>
      <c r="L7" s="21">
        <f t="shared" si="0"/>
        <v>9475288</v>
      </c>
      <c r="M7" s="21">
        <f t="shared" si="0"/>
        <v>10724842</v>
      </c>
      <c r="N7" s="21">
        <f t="shared" si="0"/>
        <v>6295993</v>
      </c>
      <c r="O7" s="21">
        <f t="shared" si="0"/>
        <v>12501873</v>
      </c>
      <c r="P7" s="21">
        <f t="shared" si="0"/>
        <v>14295909</v>
      </c>
      <c r="Q7" s="21">
        <f t="shared" si="0"/>
        <v>5362395</v>
      </c>
      <c r="R7" s="21">
        <f t="shared" ref="R7:T7" si="1">SUM(R8:R9)</f>
        <v>10762787</v>
      </c>
      <c r="S7" s="21">
        <f t="shared" si="1"/>
        <v>12452819</v>
      </c>
      <c r="T7" s="21">
        <f t="shared" si="1"/>
        <v>5564227</v>
      </c>
    </row>
    <row r="8" spans="1:21" ht="13" x14ac:dyDescent="0.3">
      <c r="A8" s="6" t="s">
        <v>43</v>
      </c>
      <c r="B8" s="9" t="s">
        <v>43</v>
      </c>
      <c r="C8" s="23">
        <f>C5</f>
        <v>68777</v>
      </c>
      <c r="D8" s="23">
        <f t="shared" ref="D8:Q8" si="2">D5</f>
        <v>855477</v>
      </c>
      <c r="E8" s="23">
        <f t="shared" si="2"/>
        <v>1965594</v>
      </c>
      <c r="F8" s="23">
        <f t="shared" si="2"/>
        <v>3702247</v>
      </c>
      <c r="G8" s="23">
        <f t="shared" si="2"/>
        <v>4128345</v>
      </c>
      <c r="H8" s="23">
        <f t="shared" si="2"/>
        <v>3196660</v>
      </c>
      <c r="I8" s="23">
        <f t="shared" si="2"/>
        <v>6294567</v>
      </c>
      <c r="J8" s="23">
        <f t="shared" si="2"/>
        <v>6960851</v>
      </c>
      <c r="K8" s="23">
        <f t="shared" si="2"/>
        <v>4436504</v>
      </c>
      <c r="L8" s="23">
        <f t="shared" si="2"/>
        <v>9479912</v>
      </c>
      <c r="M8" s="23">
        <f t="shared" si="2"/>
        <v>10731215</v>
      </c>
      <c r="N8" s="23">
        <f t="shared" si="2"/>
        <v>6297554</v>
      </c>
      <c r="O8" s="23">
        <f t="shared" si="2"/>
        <v>12504787</v>
      </c>
      <c r="P8" s="23">
        <f t="shared" si="2"/>
        <v>14304301</v>
      </c>
      <c r="Q8" s="23">
        <f t="shared" si="2"/>
        <v>5368838</v>
      </c>
      <c r="R8" s="23">
        <f>R5</f>
        <v>10765182</v>
      </c>
      <c r="S8" s="5">
        <f>S5</f>
        <v>12458142</v>
      </c>
      <c r="T8" s="23">
        <f t="shared" ref="T8:T9" si="3">T5</f>
        <v>5564227</v>
      </c>
    </row>
    <row r="9" spans="1:21" ht="13" x14ac:dyDescent="0.3">
      <c r="A9" s="6" t="s">
        <v>90</v>
      </c>
      <c r="B9" s="9" t="s">
        <v>43</v>
      </c>
      <c r="C9" s="22">
        <v>-8650</v>
      </c>
      <c r="D9" s="22">
        <v>-130527</v>
      </c>
      <c r="E9" s="22">
        <v>0</v>
      </c>
      <c r="F9" s="22">
        <v>0</v>
      </c>
      <c r="G9" s="22">
        <v>0</v>
      </c>
      <c r="H9" s="22">
        <v>-465109</v>
      </c>
      <c r="I9" s="22">
        <v>-577048</v>
      </c>
      <c r="J9" s="22">
        <v>-577048</v>
      </c>
      <c r="K9" s="22">
        <v>-68</v>
      </c>
      <c r="L9" s="22">
        <v>-4624</v>
      </c>
      <c r="M9" s="22">
        <v>-6373</v>
      </c>
      <c r="N9" s="22">
        <v>-1561</v>
      </c>
      <c r="O9" s="22">
        <v>-2914</v>
      </c>
      <c r="P9" s="22">
        <v>-8392</v>
      </c>
      <c r="Q9" s="22">
        <v>-6443</v>
      </c>
      <c r="R9" s="22">
        <v>-2395</v>
      </c>
      <c r="S9" s="22">
        <f>'2. Income Statement (accum)'!R7*-1</f>
        <v>-5323</v>
      </c>
      <c r="T9" s="23">
        <f t="shared" si="3"/>
        <v>0</v>
      </c>
    </row>
    <row r="10" spans="1:21" ht="13" x14ac:dyDescent="0.3">
      <c r="B10" s="9"/>
      <c r="C10" s="22"/>
      <c r="D10" s="22"/>
      <c r="E10" s="23"/>
      <c r="F10" s="23"/>
      <c r="G10" s="24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T10" s="23"/>
    </row>
    <row r="11" spans="1:21" s="7" customFormat="1" ht="13" x14ac:dyDescent="0.3">
      <c r="A11" s="14" t="s">
        <v>91</v>
      </c>
      <c r="B11" s="44"/>
      <c r="C11" s="45">
        <f>SUM(C12:C21)</f>
        <v>28374</v>
      </c>
      <c r="D11" s="45">
        <f t="shared" ref="D11:P11" si="4">SUM(D12:D21)</f>
        <v>411840</v>
      </c>
      <c r="E11" s="45">
        <f t="shared" si="4"/>
        <v>1467226</v>
      </c>
      <c r="F11" s="45">
        <f t="shared" si="4"/>
        <v>2527302</v>
      </c>
      <c r="G11" s="45">
        <f t="shared" si="4"/>
        <v>2651272</v>
      </c>
      <c r="H11" s="45">
        <f t="shared" si="4"/>
        <v>1371344</v>
      </c>
      <c r="I11" s="45">
        <f t="shared" si="4"/>
        <v>3246973</v>
      </c>
      <c r="J11" s="45">
        <f t="shared" si="4"/>
        <v>3230673</v>
      </c>
      <c r="K11" s="45">
        <f t="shared" si="4"/>
        <v>2035325</v>
      </c>
      <c r="L11" s="45">
        <f t="shared" si="4"/>
        <v>4901995</v>
      </c>
      <c r="M11" s="45">
        <f t="shared" si="4"/>
        <v>4456369</v>
      </c>
      <c r="N11" s="45">
        <f t="shared" si="4"/>
        <v>2767739</v>
      </c>
      <c r="O11" s="45">
        <f t="shared" si="4"/>
        <v>6504613</v>
      </c>
      <c r="P11" s="45">
        <f t="shared" si="4"/>
        <v>6053712</v>
      </c>
      <c r="Q11" s="45">
        <f>SUM(Q12:Q22)</f>
        <v>1008920</v>
      </c>
      <c r="R11" s="45">
        <f>SUM(R12:R21)</f>
        <v>3693959</v>
      </c>
      <c r="S11" s="45">
        <f>SUM(S12:S22)</f>
        <v>3559579.6944122743</v>
      </c>
      <c r="T11" s="45">
        <f>SUM(T12:T22)</f>
        <v>1437824</v>
      </c>
      <c r="U11" s="63"/>
    </row>
    <row r="12" spans="1:21" ht="13" x14ac:dyDescent="0.3">
      <c r="A12" s="6" t="s">
        <v>154</v>
      </c>
      <c r="B12" s="9" t="s">
        <v>92</v>
      </c>
      <c r="C12" s="22">
        <f>'2. Income Statement (accum)'!B70</f>
        <v>21597</v>
      </c>
      <c r="D12" s="22">
        <f>'2. Income Statement (accum)'!C70</f>
        <v>223533</v>
      </c>
      <c r="E12" s="22">
        <f>'2. Income Statement (accum)'!D70</f>
        <v>1056911</v>
      </c>
      <c r="F12" s="22">
        <f>'2. Income Statement (accum)'!E70</f>
        <v>1806418</v>
      </c>
      <c r="G12" s="22">
        <f>'2. Income Statement (accum)'!F70</f>
        <v>1796426</v>
      </c>
      <c r="H12" s="22">
        <f>'2. Income Statement (accum)'!G70</f>
        <v>384896</v>
      </c>
      <c r="I12" s="22">
        <f>'2. Income Statement (accum)'!H70</f>
        <v>1631777</v>
      </c>
      <c r="J12" s="22">
        <f>'2. Income Statement (accum)'!I70</f>
        <v>830504</v>
      </c>
      <c r="K12" s="22">
        <f>'2. Income Statement (accum)'!J70</f>
        <v>1262523</v>
      </c>
      <c r="L12" s="22">
        <f>'2. Income Statement (accum)'!K70</f>
        <v>3088952</v>
      </c>
      <c r="M12" s="22">
        <f>'2. Income Statement (accum)'!L70</f>
        <v>1940162</v>
      </c>
      <c r="N12" s="22">
        <f>'2. Income Statement (accum)'!M70</f>
        <v>258695</v>
      </c>
      <c r="O12" s="22">
        <f>'2. Income Statement (accum)'!N70</f>
        <v>2905875</v>
      </c>
      <c r="P12" s="22">
        <f>'2. Income Statement (accum)'!O70</f>
        <v>1986148</v>
      </c>
      <c r="Q12" s="22">
        <f>'2. Income Statement (accum)'!P70</f>
        <v>-1892948</v>
      </c>
      <c r="R12" s="22">
        <f>'2. Income Statement (accum)'!Q70</f>
        <v>-1163176</v>
      </c>
      <c r="S12" s="22">
        <f>'2. Income Statement (accum)'!R70</f>
        <v>-2932107.8812168753</v>
      </c>
      <c r="T12" s="22">
        <f>'2. Income Statement (accum)'!S70</f>
        <v>-1765625</v>
      </c>
    </row>
    <row r="13" spans="1:21" ht="13" x14ac:dyDescent="0.3">
      <c r="A13" s="6" t="s">
        <v>51</v>
      </c>
      <c r="B13" s="9" t="s">
        <v>92</v>
      </c>
      <c r="C13" s="22">
        <f>-('2. Income Statement (accum)'!B68)</f>
        <v>3834</v>
      </c>
      <c r="D13" s="22">
        <f>-('2. Income Statement (accum)'!C68)</f>
        <v>0</v>
      </c>
      <c r="E13" s="22">
        <f>-('2. Income Statement (accum)'!D68)</f>
        <v>0</v>
      </c>
      <c r="F13" s="22">
        <f>-('2. Income Statement (accum)'!E68)</f>
        <v>0</v>
      </c>
      <c r="G13" s="22">
        <f>-('2. Income Statement (accum)'!F68)</f>
        <v>0</v>
      </c>
      <c r="H13" s="22">
        <f>-('2. Income Statement (accum)'!G68)</f>
        <v>0</v>
      </c>
      <c r="I13" s="22">
        <f>-('2. Income Statement (accum)'!H68)</f>
        <v>0</v>
      </c>
      <c r="J13" s="22">
        <f>-('2. Income Statement (accum)'!I68)</f>
        <v>4475</v>
      </c>
      <c r="K13" s="22">
        <f>-('2. Income Statement (accum)'!J68)</f>
        <v>2629</v>
      </c>
      <c r="L13" s="22">
        <f>-('2. Income Statement (accum)'!K68)</f>
        <v>2728</v>
      </c>
      <c r="M13" s="22">
        <f>-('2. Income Statement (accum)'!L68)</f>
        <v>6207</v>
      </c>
      <c r="N13" s="22">
        <f>-('2. Income Statement (accum)'!M68)</f>
        <v>-5911</v>
      </c>
      <c r="O13" s="22">
        <f>-('2. Income Statement (accum)'!N68)</f>
        <v>-5906</v>
      </c>
      <c r="P13" s="22">
        <f>-('2. Income Statement (accum)'!O68)</f>
        <v>1247</v>
      </c>
      <c r="Q13" s="22">
        <f>-('2. Income Statement (accum)'!P68)</f>
        <v>50925</v>
      </c>
      <c r="R13" s="22">
        <f>-('2. Income Statement (accum)'!Q68)</f>
        <v>70222</v>
      </c>
      <c r="S13" s="22">
        <f>'2. Income Statement (accum)'!R68*-1</f>
        <v>176883</v>
      </c>
      <c r="T13" s="22">
        <f>-('2. Income Statement (accum)'!S68)</f>
        <v>84708</v>
      </c>
    </row>
    <row r="14" spans="1:21" ht="13" x14ac:dyDescent="0.3">
      <c r="A14" s="6" t="s">
        <v>52</v>
      </c>
      <c r="B14" s="9" t="s">
        <v>92</v>
      </c>
      <c r="C14" s="22">
        <f>-('2. Income Statement (accum)'!B69)</f>
        <v>0</v>
      </c>
      <c r="D14" s="22">
        <f>-('2. Income Statement (accum)'!C69)</f>
        <v>0</v>
      </c>
      <c r="E14" s="22">
        <f>-('2. Income Statement (accum)'!D69)</f>
        <v>0</v>
      </c>
      <c r="F14" s="22">
        <f>-('2. Income Statement (accum)'!E69)</f>
        <v>0</v>
      </c>
      <c r="G14" s="22">
        <f>-('2. Income Statement (accum)'!F69)</f>
        <v>0</v>
      </c>
      <c r="H14" s="22">
        <f>-('2. Income Statement (accum)'!G69)</f>
        <v>0</v>
      </c>
      <c r="I14" s="22">
        <f>-('2. Income Statement (accum)'!H69)</f>
        <v>-254</v>
      </c>
      <c r="J14" s="22">
        <f>-('2. Income Statement (accum)'!I69)</f>
        <v>-15236</v>
      </c>
      <c r="K14" s="22">
        <f>-('2. Income Statement (accum)'!J69)</f>
        <v>111218</v>
      </c>
      <c r="L14" s="22">
        <f>-('2. Income Statement (accum)'!K69)</f>
        <v>320944</v>
      </c>
      <c r="M14" s="22">
        <f>-('2. Income Statement (accum)'!L69)</f>
        <v>135667</v>
      </c>
      <c r="N14" s="22">
        <f>-('2. Income Statement (accum)'!M69)</f>
        <v>175775</v>
      </c>
      <c r="O14" s="22">
        <f>-('2. Income Statement (accum)'!N69)</f>
        <v>170060</v>
      </c>
      <c r="P14" s="22">
        <f>-('2. Income Statement (accum)'!O69)</f>
        <v>-71616</v>
      </c>
      <c r="Q14" s="22">
        <f>-('2. Income Statement (accum)'!P69)</f>
        <v>58869</v>
      </c>
      <c r="R14" s="22">
        <f>-('2. Income Statement (accum)'!Q69)</f>
        <v>109850</v>
      </c>
      <c r="S14" s="22">
        <f>'2. Income Statement (accum)'!R69*-1</f>
        <v>140629</v>
      </c>
      <c r="T14" s="22">
        <f>-('2. Income Statement (accum)'!S69)</f>
        <v>5330</v>
      </c>
    </row>
    <row r="15" spans="1:21" ht="13" x14ac:dyDescent="0.3">
      <c r="A15" s="6" t="s">
        <v>49</v>
      </c>
      <c r="B15" s="9" t="s">
        <v>93</v>
      </c>
      <c r="C15" s="22">
        <f>-('2. Income Statement (accum)'!B49)</f>
        <v>0</v>
      </c>
      <c r="D15" s="22">
        <f>-('2. Income Statement (accum)'!C49)</f>
        <v>-8040</v>
      </c>
      <c r="E15" s="22">
        <f>-('2. Income Statement (accum)'!D49)</f>
        <v>-5272</v>
      </c>
      <c r="F15" s="22">
        <f>-('2. Income Statement (accum)'!E49)</f>
        <v>-18162</v>
      </c>
      <c r="G15" s="22">
        <f>-('2. Income Statement (accum)'!F49)</f>
        <v>-30467</v>
      </c>
      <c r="H15" s="22">
        <f>-('2. Income Statement (accum)'!G49)</f>
        <v>-23172</v>
      </c>
      <c r="I15" s="22">
        <f>-('2. Income Statement (accum)'!H49)</f>
        <v>-41843</v>
      </c>
      <c r="J15" s="22">
        <f>-('2. Income Statement (accum)'!I49)</f>
        <v>-89277</v>
      </c>
      <c r="K15" s="22">
        <f>-('2. Income Statement (accum)'!J49)</f>
        <v>-579885</v>
      </c>
      <c r="L15" s="22">
        <f>-('2. Income Statement (accum)'!K49)</f>
        <v>-1016667</v>
      </c>
      <c r="M15" s="22">
        <f>-('2. Income Statement (accum)'!L49)</f>
        <v>-701630</v>
      </c>
      <c r="N15" s="22">
        <f>-('2. Income Statement (accum)'!M49)</f>
        <v>-44622</v>
      </c>
      <c r="O15" s="22">
        <f>-('2. Income Statement (accum)'!N49)</f>
        <v>-143926</v>
      </c>
      <c r="P15" s="22">
        <f>-('2. Income Statement (accum)'!O49)</f>
        <v>-585229</v>
      </c>
      <c r="Q15" s="22">
        <f>-('2. Income Statement (accum)'!P49)</f>
        <v>-191835</v>
      </c>
      <c r="R15" s="22">
        <f>-('2. Income Statement (accum)'!Q49)</f>
        <v>-328870</v>
      </c>
      <c r="S15" s="22">
        <f>-('2. Income Statement (accum)'!R49)</f>
        <v>-425139</v>
      </c>
      <c r="T15" s="22">
        <f>-('2. Income Statement (accum)'!S49)</f>
        <v>-98230</v>
      </c>
    </row>
    <row r="16" spans="1:21" ht="13" x14ac:dyDescent="0.3">
      <c r="A16" s="6" t="s">
        <v>50</v>
      </c>
      <c r="B16" s="9" t="s">
        <v>93</v>
      </c>
      <c r="C16" s="22">
        <f>-('2. Income Statement (accum)'!B55)</f>
        <v>646</v>
      </c>
      <c r="D16" s="22">
        <f>-('2. Income Statement (accum)'!C55)</f>
        <v>13707</v>
      </c>
      <c r="E16" s="22">
        <f>-('2. Income Statement (accum)'!D55)</f>
        <v>78690</v>
      </c>
      <c r="F16" s="22">
        <f>-('2. Income Statement (accum)'!E55)</f>
        <v>128918</v>
      </c>
      <c r="G16" s="22">
        <f>-('2. Income Statement (accum)'!F55)</f>
        <v>168490</v>
      </c>
      <c r="H16" s="22">
        <f>-('2. Income Statement (accum)'!G55)</f>
        <v>548147</v>
      </c>
      <c r="I16" s="22">
        <f>-('2. Income Statement (accum)'!H55)</f>
        <v>697112</v>
      </c>
      <c r="J16" s="22">
        <f>-('2. Income Statement (accum)'!I55)</f>
        <v>676676</v>
      </c>
      <c r="K16" s="22">
        <f>-('2. Income Statement (accum)'!J55)</f>
        <v>487985</v>
      </c>
      <c r="L16" s="22">
        <f>-('2. Income Statement (accum)'!K55)</f>
        <v>1027124</v>
      </c>
      <c r="M16" s="22">
        <f>-('2. Income Statement (accum)'!L55)</f>
        <v>1304772</v>
      </c>
      <c r="N16" s="22">
        <f>-('2. Income Statement (accum)'!M55)</f>
        <v>1162718</v>
      </c>
      <c r="O16" s="22">
        <f>-('2. Income Statement (accum)'!N55)</f>
        <v>1239777</v>
      </c>
      <c r="P16" s="22">
        <f>-('2. Income Statement (accum)'!O55)</f>
        <v>1881087</v>
      </c>
      <c r="Q16" s="22">
        <f>-('2. Income Statement (accum)'!P55)</f>
        <v>1366378</v>
      </c>
      <c r="R16" s="22">
        <f>-('2. Income Statement (accum)'!Q55)</f>
        <v>2229943</v>
      </c>
      <c r="S16" s="22">
        <f>-('2. Income Statement (accum)'!R55)</f>
        <v>3296211</v>
      </c>
      <c r="T16" s="22">
        <f>-('2. Income Statement (accum)'!S55)</f>
        <v>1363149</v>
      </c>
    </row>
    <row r="17" spans="1:22" ht="13" x14ac:dyDescent="0.3">
      <c r="A17" s="6" t="s">
        <v>94</v>
      </c>
      <c r="B17" s="9" t="s">
        <v>95</v>
      </c>
      <c r="C17" s="22" t="s">
        <v>10</v>
      </c>
      <c r="D17" s="22" t="s">
        <v>10</v>
      </c>
      <c r="E17" s="22">
        <v>0</v>
      </c>
      <c r="F17" s="22">
        <v>0</v>
      </c>
      <c r="G17" s="22">
        <v>-35712</v>
      </c>
      <c r="H17" s="22">
        <v>0</v>
      </c>
      <c r="I17" s="22">
        <v>0</v>
      </c>
      <c r="J17" s="22">
        <v>-22764</v>
      </c>
      <c r="K17" s="22">
        <v>-5691</v>
      </c>
      <c r="L17" s="22">
        <v>-8537</v>
      </c>
      <c r="M17" s="22">
        <v>-11382</v>
      </c>
      <c r="N17" s="22">
        <v>-5691</v>
      </c>
      <c r="O17" s="22">
        <v>-8537</v>
      </c>
      <c r="P17" s="22">
        <v>-11382</v>
      </c>
      <c r="Q17" s="22">
        <v>0</v>
      </c>
      <c r="R17" s="22">
        <v>0</v>
      </c>
      <c r="S17" s="22">
        <v>0</v>
      </c>
      <c r="T17" s="22">
        <v>0</v>
      </c>
    </row>
    <row r="18" spans="1:22" ht="13" x14ac:dyDescent="0.3">
      <c r="A18" s="6" t="s">
        <v>124</v>
      </c>
      <c r="B18" s="9" t="s">
        <v>46</v>
      </c>
      <c r="C18" s="22" t="s">
        <v>10</v>
      </c>
      <c r="D18" s="22">
        <v>953</v>
      </c>
      <c r="E18" s="23">
        <v>5618</v>
      </c>
      <c r="F18" s="23">
        <v>14283</v>
      </c>
      <c r="G18" s="22">
        <v>14377</v>
      </c>
      <c r="H18" s="23">
        <v>17233</v>
      </c>
      <c r="I18" s="23">
        <v>26020</v>
      </c>
      <c r="J18" s="22">
        <v>35163</v>
      </c>
      <c r="K18" s="23">
        <v>11686</v>
      </c>
      <c r="L18" s="23">
        <v>55332</v>
      </c>
      <c r="M18" s="22">
        <v>72272</v>
      </c>
      <c r="N18" s="23">
        <v>39975</v>
      </c>
      <c r="O18" s="23">
        <v>2347270</v>
      </c>
      <c r="P18" s="22">
        <v>81597</v>
      </c>
      <c r="Q18" s="23">
        <v>43395</v>
      </c>
      <c r="R18" s="23">
        <f>-('2. Income Statement (accum)'!Q30)</f>
        <v>101292</v>
      </c>
      <c r="S18" s="22">
        <f>-('2. Income Statement (accum)'!R30)</f>
        <v>105617</v>
      </c>
      <c r="T18" s="22">
        <f>-('2. Income Statement (accum)'!S30)</f>
        <v>53336</v>
      </c>
    </row>
    <row r="19" spans="1:22" ht="13" x14ac:dyDescent="0.3">
      <c r="A19" s="6" t="s">
        <v>125</v>
      </c>
      <c r="B19" s="9" t="s">
        <v>44</v>
      </c>
      <c r="C19" s="22">
        <v>2297</v>
      </c>
      <c r="D19" s="22">
        <v>81349</v>
      </c>
      <c r="E19" s="23">
        <v>281734</v>
      </c>
      <c r="F19" s="23">
        <v>546300</v>
      </c>
      <c r="G19" s="22">
        <v>652901</v>
      </c>
      <c r="H19" s="23">
        <v>444240</v>
      </c>
      <c r="I19" s="23">
        <v>934161</v>
      </c>
      <c r="J19" s="22">
        <v>1081272</v>
      </c>
      <c r="K19" s="23">
        <v>744860</v>
      </c>
      <c r="L19" s="23">
        <v>1432119</v>
      </c>
      <c r="M19" s="22">
        <v>1710301</v>
      </c>
      <c r="N19" s="23">
        <v>1186800</v>
      </c>
      <c r="O19" s="23">
        <v>0</v>
      </c>
      <c r="P19" s="22">
        <v>2521985</v>
      </c>
      <c r="Q19" s="23">
        <v>1300439</v>
      </c>
      <c r="R19" s="23">
        <f>-('2. Income Statement (accum)'!Q9)</f>
        <v>2404575</v>
      </c>
      <c r="S19" s="22">
        <f>-('2. Income Statement (accum)'!R9)</f>
        <v>2809142</v>
      </c>
      <c r="T19" s="22">
        <f>-('2. Income Statement (accum)'!S9)</f>
        <v>1325179</v>
      </c>
    </row>
    <row r="20" spans="1:22" ht="12.65" customHeight="1" x14ac:dyDescent="0.3">
      <c r="A20" s="6" t="s">
        <v>96</v>
      </c>
      <c r="B20" s="9"/>
      <c r="C20" s="23"/>
      <c r="D20" s="22">
        <v>100338</v>
      </c>
      <c r="E20" s="22">
        <v>49545</v>
      </c>
      <c r="F20" s="22">
        <v>49545</v>
      </c>
      <c r="G20" s="22">
        <v>85257</v>
      </c>
      <c r="H20" s="22">
        <v>0</v>
      </c>
      <c r="I20" s="23">
        <v>0</v>
      </c>
      <c r="J20" s="22">
        <v>155314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37461</v>
      </c>
      <c r="R20" s="22">
        <v>270123</v>
      </c>
      <c r="U20" s="22"/>
    </row>
    <row r="21" spans="1:22" ht="13" x14ac:dyDescent="0.3">
      <c r="A21" s="6" t="s">
        <v>97</v>
      </c>
      <c r="B21" s="9"/>
      <c r="C21" s="22" t="s">
        <v>10</v>
      </c>
      <c r="D21" s="22" t="s">
        <v>10</v>
      </c>
      <c r="E21" s="23">
        <v>0</v>
      </c>
      <c r="F21" s="23">
        <v>0</v>
      </c>
      <c r="G21" s="22">
        <v>0</v>
      </c>
      <c r="H21" s="23">
        <v>0</v>
      </c>
      <c r="I21" s="23">
        <v>0</v>
      </c>
      <c r="J21" s="22">
        <v>574546</v>
      </c>
      <c r="K21" s="23">
        <v>0</v>
      </c>
      <c r="L21" s="23">
        <v>0</v>
      </c>
      <c r="M21" s="22">
        <v>0</v>
      </c>
      <c r="N21" s="23">
        <v>0</v>
      </c>
      <c r="O21" s="23">
        <v>0</v>
      </c>
      <c r="P21" s="22">
        <v>212414</v>
      </c>
      <c r="Q21" s="23">
        <v>0</v>
      </c>
      <c r="R21" s="23">
        <v>0</v>
      </c>
      <c r="S21" s="22">
        <f>'4. Cash Flow Statement (accum)'!R12</f>
        <v>141891</v>
      </c>
      <c r="T21" s="22">
        <f>'4. Cash Flow Statement (accum)'!S12</f>
        <v>0</v>
      </c>
    </row>
    <row r="22" spans="1:22" ht="13" x14ac:dyDescent="0.3">
      <c r="A22" s="6" t="s">
        <v>57</v>
      </c>
      <c r="B22" s="9"/>
      <c r="C22" s="22"/>
      <c r="D22" s="22"/>
      <c r="E22" s="23"/>
      <c r="F22" s="23"/>
      <c r="G22" s="25"/>
      <c r="H22" s="23"/>
      <c r="I22" s="23"/>
      <c r="J22" s="25"/>
      <c r="K22" s="23"/>
      <c r="L22" s="23"/>
      <c r="M22" s="25"/>
      <c r="N22" s="23"/>
      <c r="O22" s="23"/>
      <c r="P22" s="25"/>
      <c r="Q22" s="22">
        <v>273697</v>
      </c>
      <c r="R22" s="23"/>
      <c r="S22" s="22">
        <f>'4. Cash Flow Statement (accum)'!R8</f>
        <v>246453.5756291498</v>
      </c>
      <c r="T22" s="22">
        <f>'2. Income Statement (accum)'!S43*-1</f>
        <v>469977</v>
      </c>
      <c r="U22" s="22"/>
    </row>
    <row r="23" spans="1:22" s="7" customFormat="1" ht="13" x14ac:dyDescent="0.3">
      <c r="A23" s="14" t="s">
        <v>98</v>
      </c>
      <c r="B23" s="44"/>
      <c r="C23" s="45">
        <f>C11-(C24+C25)</f>
        <v>27486</v>
      </c>
      <c r="D23" s="45">
        <f>D11-(D24+D25)</f>
        <v>377329</v>
      </c>
      <c r="E23" s="45">
        <f>E11-(E24+E25)</f>
        <v>1467226</v>
      </c>
      <c r="F23" s="45">
        <f>F11-(F24+F25)</f>
        <v>2527302</v>
      </c>
      <c r="G23" s="45">
        <f>G11</f>
        <v>2651272</v>
      </c>
      <c r="H23" s="45">
        <f t="shared" ref="H23:Q23" si="5">H11-(H24+H25)</f>
        <v>1401299</v>
      </c>
      <c r="I23" s="45">
        <f t="shared" si="5"/>
        <v>3296857</v>
      </c>
      <c r="J23" s="45">
        <f t="shared" si="5"/>
        <v>3280703</v>
      </c>
      <c r="K23" s="45">
        <f t="shared" si="5"/>
        <v>2035283</v>
      </c>
      <c r="L23" s="45">
        <f t="shared" si="5"/>
        <v>4898789</v>
      </c>
      <c r="M23" s="45">
        <f t="shared" si="5"/>
        <v>4453802</v>
      </c>
      <c r="N23" s="45">
        <f t="shared" si="5"/>
        <v>2767068</v>
      </c>
      <c r="O23" s="45">
        <f t="shared" si="5"/>
        <v>6507392</v>
      </c>
      <c r="P23" s="45">
        <f t="shared" si="5"/>
        <v>6054048</v>
      </c>
      <c r="Q23" s="45">
        <f t="shared" si="5"/>
        <v>1006321</v>
      </c>
      <c r="R23" s="45">
        <f>R11-(R24+R25)</f>
        <v>3694039</v>
      </c>
      <c r="S23" s="45">
        <f>S11-(S24+S25)</f>
        <v>3560177.0697682258</v>
      </c>
      <c r="T23" s="45">
        <f>T11</f>
        <v>1437824</v>
      </c>
    </row>
    <row r="24" spans="1:22" ht="13" x14ac:dyDescent="0.3">
      <c r="A24" s="6" t="s">
        <v>90</v>
      </c>
      <c r="B24" s="9" t="s">
        <v>43</v>
      </c>
      <c r="C24" s="22">
        <f>-C9</f>
        <v>8650</v>
      </c>
      <c r="D24" s="22">
        <f t="shared" ref="D24:Q24" si="6">-D9</f>
        <v>130527</v>
      </c>
      <c r="E24" s="22">
        <f t="shared" si="6"/>
        <v>0</v>
      </c>
      <c r="F24" s="22">
        <f t="shared" si="6"/>
        <v>0</v>
      </c>
      <c r="G24" s="22">
        <f t="shared" si="6"/>
        <v>0</v>
      </c>
      <c r="H24" s="22">
        <f t="shared" si="6"/>
        <v>465109</v>
      </c>
      <c r="I24" s="22">
        <f t="shared" si="6"/>
        <v>577048</v>
      </c>
      <c r="J24" s="22">
        <f t="shared" si="6"/>
        <v>577048</v>
      </c>
      <c r="K24" s="22">
        <f t="shared" si="6"/>
        <v>68</v>
      </c>
      <c r="L24" s="22">
        <f t="shared" si="6"/>
        <v>4624</v>
      </c>
      <c r="M24" s="22">
        <f t="shared" si="6"/>
        <v>6373</v>
      </c>
      <c r="N24" s="22">
        <f t="shared" si="6"/>
        <v>1561</v>
      </c>
      <c r="O24" s="22">
        <f t="shared" si="6"/>
        <v>2914</v>
      </c>
      <c r="P24" s="22">
        <f t="shared" si="6"/>
        <v>8392</v>
      </c>
      <c r="Q24" s="22">
        <f t="shared" si="6"/>
        <v>6443</v>
      </c>
      <c r="R24" s="22">
        <f>-R9</f>
        <v>2395</v>
      </c>
      <c r="S24" s="22">
        <f>-S9</f>
        <v>5323</v>
      </c>
      <c r="T24" s="22">
        <f>-T9</f>
        <v>0</v>
      </c>
    </row>
    <row r="25" spans="1:22" ht="13" x14ac:dyDescent="0.3">
      <c r="A25" s="6" t="s">
        <v>99</v>
      </c>
      <c r="B25" s="9" t="s">
        <v>100</v>
      </c>
      <c r="C25" s="22">
        <v>-7762</v>
      </c>
      <c r="D25" s="22">
        <v>-96016</v>
      </c>
      <c r="E25" s="22">
        <v>0</v>
      </c>
      <c r="F25" s="22">
        <v>0</v>
      </c>
      <c r="G25" s="26" t="s">
        <v>10</v>
      </c>
      <c r="H25" s="22">
        <v>-495064</v>
      </c>
      <c r="I25" s="22">
        <v>-626932</v>
      </c>
      <c r="J25" s="22">
        <v>-627078</v>
      </c>
      <c r="K25" s="22">
        <v>-26</v>
      </c>
      <c r="L25" s="22">
        <v>-1418</v>
      </c>
      <c r="M25" s="22">
        <v>-3806</v>
      </c>
      <c r="N25" s="22">
        <v>-890</v>
      </c>
      <c r="O25" s="22">
        <v>-5693</v>
      </c>
      <c r="P25" s="22">
        <v>-8728</v>
      </c>
      <c r="Q25" s="22">
        <v>-3844</v>
      </c>
      <c r="R25" s="22">
        <v>-2475</v>
      </c>
      <c r="S25" s="22">
        <f>'2. Income Statement (accum)'!R20</f>
        <v>-5920.3753559514298</v>
      </c>
      <c r="T25" s="22" t="str">
        <f>'2. Income Statement (accum)'!S20</f>
        <v>-</v>
      </c>
    </row>
    <row r="26" spans="1:22" ht="13" x14ac:dyDescent="0.3">
      <c r="B26" s="9"/>
      <c r="C26" s="27"/>
      <c r="D26" s="27"/>
      <c r="E26" s="28"/>
      <c r="F26" s="29"/>
      <c r="G26" s="27"/>
      <c r="H26" s="28"/>
      <c r="I26" s="29"/>
      <c r="J26" s="28"/>
      <c r="K26" s="28"/>
      <c r="L26" s="29"/>
      <c r="M26" s="28"/>
      <c r="N26" s="28"/>
      <c r="O26" s="29"/>
      <c r="P26" s="28"/>
      <c r="Q26" s="28"/>
      <c r="R26" s="29"/>
      <c r="T26" s="28"/>
    </row>
    <row r="27" spans="1:22" s="7" customFormat="1" ht="13" x14ac:dyDescent="0.3">
      <c r="A27" s="7" t="s">
        <v>101</v>
      </c>
      <c r="B27" s="9" t="s">
        <v>102</v>
      </c>
      <c r="C27" s="30">
        <f t="shared" ref="C27:T27" si="7">C11/C5</f>
        <v>0.41255070735856464</v>
      </c>
      <c r="D27" s="30">
        <f t="shared" si="7"/>
        <v>0.48141563127939152</v>
      </c>
      <c r="E27" s="30">
        <f t="shared" si="7"/>
        <v>0.74645425250585828</v>
      </c>
      <c r="F27" s="30">
        <f t="shared" si="7"/>
        <v>0.68264002914986488</v>
      </c>
      <c r="G27" s="30">
        <f t="shared" si="7"/>
        <v>0.64221183064884357</v>
      </c>
      <c r="H27" s="30">
        <f t="shared" si="7"/>
        <v>0.42899276119449675</v>
      </c>
      <c r="I27" s="30">
        <f t="shared" si="7"/>
        <v>0.5158373880204945</v>
      </c>
      <c r="J27" s="30">
        <f t="shared" si="7"/>
        <v>0.46412040711688846</v>
      </c>
      <c r="K27" s="30">
        <f t="shared" si="7"/>
        <v>0.45876775947908532</v>
      </c>
      <c r="L27" s="30">
        <f t="shared" si="7"/>
        <v>0.51709288018707344</v>
      </c>
      <c r="M27" s="30">
        <f t="shared" si="7"/>
        <v>0.41527161649449762</v>
      </c>
      <c r="N27" s="30">
        <f t="shared" si="7"/>
        <v>0.43949428619429065</v>
      </c>
      <c r="O27" s="30">
        <f t="shared" si="7"/>
        <v>0.52016983575969744</v>
      </c>
      <c r="P27" s="30">
        <f t="shared" si="7"/>
        <v>0.42320921518639742</v>
      </c>
      <c r="Q27" s="30">
        <f t="shared" si="7"/>
        <v>0.18792148319617766</v>
      </c>
      <c r="R27" s="30">
        <f t="shared" si="7"/>
        <v>0.34313948431155183</v>
      </c>
      <c r="S27" s="30">
        <f t="shared" si="7"/>
        <v>0.2857231595539908</v>
      </c>
      <c r="T27" s="30">
        <f t="shared" si="7"/>
        <v>0.2584049859935621</v>
      </c>
      <c r="U27" s="64"/>
      <c r="V27" s="64"/>
    </row>
    <row r="28" spans="1:22" ht="13" x14ac:dyDescent="0.3">
      <c r="B28" s="9"/>
      <c r="C28" s="27"/>
      <c r="D28" s="27"/>
      <c r="E28" s="28"/>
      <c r="F28" s="28"/>
      <c r="G28" s="27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T28" s="28"/>
      <c r="U28" s="65"/>
      <c r="V28" s="65"/>
    </row>
    <row r="29" spans="1:22" s="7" customFormat="1" ht="13" x14ac:dyDescent="0.3">
      <c r="A29" s="7" t="s">
        <v>103</v>
      </c>
      <c r="B29" s="9" t="s">
        <v>104</v>
      </c>
      <c r="C29" s="30">
        <f t="shared" ref="C29:T29" si="8">C23/C7</f>
        <v>0.45713240308014702</v>
      </c>
      <c r="D29" s="30">
        <f t="shared" si="8"/>
        <v>0.52048968894406511</v>
      </c>
      <c r="E29" s="30">
        <f t="shared" si="8"/>
        <v>0.74645425250585828</v>
      </c>
      <c r="F29" s="30">
        <f t="shared" si="8"/>
        <v>0.68264002914986488</v>
      </c>
      <c r="G29" s="30">
        <f t="shared" si="8"/>
        <v>0.64221183064884357</v>
      </c>
      <c r="H29" s="30">
        <f t="shared" si="8"/>
        <v>0.51300488257403942</v>
      </c>
      <c r="I29" s="30">
        <f t="shared" si="8"/>
        <v>0.57662370689104836</v>
      </c>
      <c r="J29" s="30">
        <f t="shared" si="8"/>
        <v>0.51391043865232056</v>
      </c>
      <c r="K29" s="30">
        <f t="shared" si="8"/>
        <v>0.45876532423774397</v>
      </c>
      <c r="L29" s="30">
        <f t="shared" si="8"/>
        <v>0.51700687092571751</v>
      </c>
      <c r="M29" s="30">
        <f t="shared" si="8"/>
        <v>0.41527903161650309</v>
      </c>
      <c r="N29" s="30">
        <f t="shared" si="8"/>
        <v>0.43949667669579684</v>
      </c>
      <c r="O29" s="30">
        <f t="shared" si="8"/>
        <v>0.52051336627719702</v>
      </c>
      <c r="P29" s="30">
        <f t="shared" si="8"/>
        <v>0.42348115114610763</v>
      </c>
      <c r="Q29" s="30">
        <f t="shared" si="8"/>
        <v>0.18766260225141937</v>
      </c>
      <c r="R29" s="30">
        <f t="shared" si="8"/>
        <v>0.34322327478932735</v>
      </c>
      <c r="S29" s="30">
        <f t="shared" si="8"/>
        <v>0.28589326398851744</v>
      </c>
      <c r="T29" s="30">
        <f t="shared" si="8"/>
        <v>0.2584049859935621</v>
      </c>
      <c r="U29" s="64"/>
      <c r="V29" s="64"/>
    </row>
    <row r="30" spans="1:22" ht="13" x14ac:dyDescent="0.3">
      <c r="B30" s="9"/>
      <c r="C30" s="31"/>
      <c r="D30" s="31"/>
      <c r="E30" s="28"/>
      <c r="F30" s="29"/>
      <c r="G30" s="31"/>
      <c r="H30" s="28"/>
      <c r="I30" s="29"/>
      <c r="J30" s="28"/>
      <c r="K30" s="28"/>
      <c r="L30" s="29"/>
      <c r="M30" s="28"/>
      <c r="N30" s="28"/>
      <c r="O30" s="29"/>
      <c r="P30" s="28"/>
      <c r="Q30" s="28"/>
      <c r="R30" s="29"/>
      <c r="T30" s="28"/>
      <c r="U30" s="65"/>
      <c r="V30" s="65"/>
    </row>
    <row r="31" spans="1:22" s="7" customFormat="1" ht="13" x14ac:dyDescent="0.3">
      <c r="A31" s="7" t="s">
        <v>105</v>
      </c>
      <c r="B31" s="9" t="s">
        <v>92</v>
      </c>
      <c r="C31" s="26">
        <f>C12</f>
        <v>21597</v>
      </c>
      <c r="D31" s="26">
        <f t="shared" ref="D31:T31" si="9">D12</f>
        <v>223533</v>
      </c>
      <c r="E31" s="26">
        <f t="shared" si="9"/>
        <v>1056911</v>
      </c>
      <c r="F31" s="26">
        <f t="shared" si="9"/>
        <v>1806418</v>
      </c>
      <c r="G31" s="26">
        <f t="shared" si="9"/>
        <v>1796426</v>
      </c>
      <c r="H31" s="26">
        <f t="shared" si="9"/>
        <v>384896</v>
      </c>
      <c r="I31" s="26">
        <f t="shared" si="9"/>
        <v>1631777</v>
      </c>
      <c r="J31" s="26">
        <f t="shared" si="9"/>
        <v>830504</v>
      </c>
      <c r="K31" s="26">
        <f t="shared" si="9"/>
        <v>1262523</v>
      </c>
      <c r="L31" s="26">
        <f t="shared" si="9"/>
        <v>3088952</v>
      </c>
      <c r="M31" s="26">
        <f t="shared" si="9"/>
        <v>1940162</v>
      </c>
      <c r="N31" s="26">
        <f t="shared" si="9"/>
        <v>258695</v>
      </c>
      <c r="O31" s="26">
        <f t="shared" si="9"/>
        <v>2905875</v>
      </c>
      <c r="P31" s="26">
        <f t="shared" si="9"/>
        <v>1986148</v>
      </c>
      <c r="Q31" s="26">
        <f t="shared" si="9"/>
        <v>-1892948</v>
      </c>
      <c r="R31" s="26">
        <f t="shared" si="9"/>
        <v>-1163176</v>
      </c>
      <c r="S31" s="26">
        <f t="shared" si="9"/>
        <v>-2932107.8812168753</v>
      </c>
      <c r="T31" s="26">
        <f t="shared" si="9"/>
        <v>-1765625</v>
      </c>
      <c r="U31" s="64"/>
      <c r="V31" s="64"/>
    </row>
    <row r="32" spans="1:22" ht="13" x14ac:dyDescent="0.3">
      <c r="B32" s="9"/>
      <c r="C32" s="22"/>
      <c r="D32" s="22"/>
      <c r="E32" s="23"/>
      <c r="F32" s="23"/>
      <c r="G32" s="22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T32" s="23"/>
      <c r="U32" s="65"/>
      <c r="V32" s="65"/>
    </row>
    <row r="33" spans="1:22" s="7" customFormat="1" ht="13" x14ac:dyDescent="0.3">
      <c r="A33" s="7" t="s">
        <v>106</v>
      </c>
      <c r="B33" s="9" t="s">
        <v>153</v>
      </c>
      <c r="C33" s="26" t="s">
        <v>10</v>
      </c>
      <c r="D33" s="26" t="s">
        <v>10</v>
      </c>
      <c r="E33" s="21" t="s">
        <v>10</v>
      </c>
      <c r="F33" s="21" t="s">
        <v>10</v>
      </c>
      <c r="G33" s="26" t="s">
        <v>10</v>
      </c>
      <c r="H33" s="21" t="s">
        <v>10</v>
      </c>
      <c r="I33" s="21" t="s">
        <v>10</v>
      </c>
      <c r="J33" s="21">
        <f>J31+J21</f>
        <v>1405050</v>
      </c>
      <c r="K33" s="21" t="s">
        <v>10</v>
      </c>
      <c r="L33" s="21" t="s">
        <v>10</v>
      </c>
      <c r="M33" s="26" t="s">
        <v>10</v>
      </c>
      <c r="N33" s="21" t="s">
        <v>10</v>
      </c>
      <c r="O33" s="21" t="s">
        <v>10</v>
      </c>
      <c r="P33" s="26">
        <f>P31+P21</f>
        <v>2198562</v>
      </c>
      <c r="Q33" s="26">
        <f>Q31+Q21-'2. Income Statement (accum)'!P64-'2. Income Statement (accum)'!P57</f>
        <v>-1702910</v>
      </c>
      <c r="R33" s="21">
        <v>0</v>
      </c>
      <c r="S33" s="26">
        <f>S31+S21-'2. Income Statement (accum)'!R64-'2. Income Statement (accum)'!R57</f>
        <v>-2321767.8812168753</v>
      </c>
      <c r="T33" s="26">
        <f>T31+T21-'2. Income Statement (accum)'!S64-'2. Income Statement (accum)'!S57</f>
        <v>-1737737</v>
      </c>
      <c r="U33" s="66"/>
      <c r="V33" s="64"/>
    </row>
    <row r="34" spans="1:22" ht="13" x14ac:dyDescent="0.3">
      <c r="B34" s="9"/>
      <c r="C34" s="22"/>
      <c r="D34" s="22"/>
      <c r="E34" s="23"/>
      <c r="F34" s="23"/>
      <c r="G34" s="22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T34" s="23"/>
      <c r="U34" s="65"/>
      <c r="V34" s="65"/>
    </row>
    <row r="35" spans="1:22" s="7" customFormat="1" ht="13" x14ac:dyDescent="0.3">
      <c r="A35" s="7" t="s">
        <v>107</v>
      </c>
      <c r="B35" s="9" t="s">
        <v>1</v>
      </c>
      <c r="C35" s="21">
        <f>'4. Cash Flow Statement (accum)'!B23</f>
        <v>94599</v>
      </c>
      <c r="D35" s="21">
        <f>'4. Cash Flow Statement (accum)'!C23</f>
        <v>278740</v>
      </c>
      <c r="E35" s="21">
        <f>'4. Cash Flow Statement (accum)'!D23</f>
        <v>1272687</v>
      </c>
      <c r="F35" s="21">
        <f>'4. Cash Flow Statement (accum)'!E23</f>
        <v>2342988</v>
      </c>
      <c r="G35" s="21">
        <f>'4. Cash Flow Statement (accum)'!F23</f>
        <v>1727564</v>
      </c>
      <c r="H35" s="21">
        <f>'4. Cash Flow Statement (accum)'!G23</f>
        <v>992980</v>
      </c>
      <c r="I35" s="21">
        <f>'4. Cash Flow Statement (accum)'!H23</f>
        <v>2480607</v>
      </c>
      <c r="J35" s="21">
        <f>'4. Cash Flow Statement (accum)'!I23</f>
        <v>2151292</v>
      </c>
      <c r="K35" s="21">
        <f>'4. Cash Flow Statement (accum)'!J23</f>
        <v>1553167</v>
      </c>
      <c r="L35" s="21">
        <f>'4. Cash Flow Statement (accum)'!K23</f>
        <v>4320055</v>
      </c>
      <c r="M35" s="21">
        <f>'4. Cash Flow Statement (accum)'!L23</f>
        <v>2880725</v>
      </c>
      <c r="N35" s="21">
        <f>'4. Cash Flow Statement (accum)'!M23</f>
        <v>2176684</v>
      </c>
      <c r="O35" s="21">
        <f>'4. Cash Flow Statement (accum)'!N23</f>
        <v>5686627</v>
      </c>
      <c r="P35" s="21">
        <f>'4. Cash Flow Statement (accum)'!O23</f>
        <v>3844076</v>
      </c>
      <c r="Q35" s="21">
        <f>'4. Cash Flow Statement (accum)'!P23</f>
        <v>157797</v>
      </c>
      <c r="R35" s="21">
        <f>'4. Cash Flow Statement (accum)'!Q23</f>
        <v>2242491</v>
      </c>
      <c r="S35" s="21">
        <f>'4. Cash Flow Statement (accum)'!R23</f>
        <v>1388140.5701578287</v>
      </c>
      <c r="T35" s="21">
        <f>'4. Cash Flow Statement (accum)'!S23</f>
        <v>301772</v>
      </c>
      <c r="U35" s="64"/>
      <c r="V35" s="64"/>
    </row>
    <row r="36" spans="1:22" ht="13" x14ac:dyDescent="0.3">
      <c r="B36" s="9"/>
      <c r="C36" s="23"/>
      <c r="D36" s="23"/>
      <c r="E36" s="22"/>
      <c r="F36" s="23"/>
      <c r="G36" s="23"/>
      <c r="H36" s="22"/>
      <c r="I36" s="23"/>
      <c r="J36" s="22"/>
      <c r="K36" s="22"/>
      <c r="L36" s="23"/>
      <c r="M36" s="22"/>
      <c r="N36" s="22"/>
      <c r="O36" s="23"/>
      <c r="P36" s="22"/>
      <c r="Q36" s="22"/>
      <c r="R36" s="23"/>
      <c r="T36" s="22"/>
      <c r="U36" s="65"/>
      <c r="V36" s="65"/>
    </row>
    <row r="37" spans="1:22" s="7" customFormat="1" ht="13" x14ac:dyDescent="0.3">
      <c r="A37" s="14" t="s">
        <v>152</v>
      </c>
      <c r="B37" s="44"/>
      <c r="C37" s="46">
        <f t="shared" ref="C37:Q37" si="10">SUM(C38:C39)</f>
        <v>50697</v>
      </c>
      <c r="D37" s="46">
        <f t="shared" si="10"/>
        <v>1278762</v>
      </c>
      <c r="E37" s="46">
        <f t="shared" si="10"/>
        <v>1611156</v>
      </c>
      <c r="F37" s="46">
        <f t="shared" si="10"/>
        <v>1888948</v>
      </c>
      <c r="G37" s="46">
        <f t="shared" si="10"/>
        <v>3204952</v>
      </c>
      <c r="H37" s="46">
        <f t="shared" si="10"/>
        <v>1603241</v>
      </c>
      <c r="I37" s="46">
        <f t="shared" si="10"/>
        <v>1823487</v>
      </c>
      <c r="J37" s="46">
        <f t="shared" si="10"/>
        <v>3765379</v>
      </c>
      <c r="K37" s="46">
        <f t="shared" si="10"/>
        <v>2226194</v>
      </c>
      <c r="L37" s="46">
        <f t="shared" si="10"/>
        <v>3366779</v>
      </c>
      <c r="M37" s="46">
        <f t="shared" si="10"/>
        <v>6362865</v>
      </c>
      <c r="N37" s="46">
        <f t="shared" si="10"/>
        <v>3458978</v>
      </c>
      <c r="O37" s="46">
        <f t="shared" si="10"/>
        <v>4024539</v>
      </c>
      <c r="P37" s="46">
        <f t="shared" si="10"/>
        <v>4891007</v>
      </c>
      <c r="Q37" s="46">
        <f t="shared" si="10"/>
        <v>2411447</v>
      </c>
      <c r="R37" s="46">
        <f t="shared" ref="R37:T37" si="11">SUM(R38:R39)</f>
        <v>3431154</v>
      </c>
      <c r="S37" s="46">
        <f t="shared" si="11"/>
        <v>3675076</v>
      </c>
      <c r="T37" s="46">
        <f t="shared" si="11"/>
        <v>618675</v>
      </c>
    </row>
    <row r="38" spans="1:22" ht="13" x14ac:dyDescent="0.3">
      <c r="A38" s="6" t="s">
        <v>67</v>
      </c>
      <c r="B38" s="9" t="s">
        <v>1</v>
      </c>
      <c r="C38" s="23">
        <f>-('4. Cash Flow Statement (accum)'!B26)</f>
        <v>39113</v>
      </c>
      <c r="D38" s="23">
        <f>-('4. Cash Flow Statement (accum)'!C26)</f>
        <v>1273449</v>
      </c>
      <c r="E38" s="23">
        <f>-('4. Cash Flow Statement (accum)'!D26)</f>
        <v>1610251</v>
      </c>
      <c r="F38" s="23">
        <f>-('4. Cash Flow Statement (accum)'!E26)</f>
        <v>1888042</v>
      </c>
      <c r="G38" s="23">
        <f>-('4. Cash Flow Statement (accum)'!F26)</f>
        <v>3203042</v>
      </c>
      <c r="H38" s="23">
        <f>-('4. Cash Flow Statement (accum)'!G26)</f>
        <v>1594835</v>
      </c>
      <c r="I38" s="23">
        <f>-('4. Cash Flow Statement (accum)'!H26)</f>
        <v>1808269</v>
      </c>
      <c r="J38" s="23">
        <f>-('4. Cash Flow Statement (accum)'!I26)</f>
        <v>3746664</v>
      </c>
      <c r="K38" s="23">
        <f>-('4. Cash Flow Statement (accum)'!J26)</f>
        <v>2206698</v>
      </c>
      <c r="L38" s="23">
        <f>-('4. Cash Flow Statement (accum)'!K26)</f>
        <v>3330898</v>
      </c>
      <c r="M38" s="23">
        <f>-('4. Cash Flow Statement (accum)'!L26)</f>
        <v>6310209</v>
      </c>
      <c r="N38" s="23">
        <f>-('4. Cash Flow Statement (accum)'!M26)</f>
        <v>3376830</v>
      </c>
      <c r="O38" s="23">
        <f>-('4. Cash Flow Statement (accum)'!N26)</f>
        <v>3818582</v>
      </c>
      <c r="P38" s="23">
        <f>-('4. Cash Flow Statement (accum)'!O26)</f>
        <v>4628491</v>
      </c>
      <c r="Q38" s="23">
        <f>-('4. Cash Flow Statement (accum)'!P26)</f>
        <v>2255468</v>
      </c>
      <c r="R38" s="23">
        <f>-('4. Cash Flow Statement (accum)'!Q26)</f>
        <v>3200750</v>
      </c>
      <c r="S38" s="23">
        <f>-('4. Cash Flow Statement (accum)'!R26)</f>
        <v>3410448</v>
      </c>
      <c r="T38" s="23">
        <f>-('4. Cash Flow Statement (accum)'!S26)</f>
        <v>493721</v>
      </c>
    </row>
    <row r="39" spans="1:22" ht="13" x14ac:dyDescent="0.3">
      <c r="A39" s="6" t="s">
        <v>68</v>
      </c>
      <c r="B39" s="9" t="s">
        <v>1</v>
      </c>
      <c r="C39" s="23">
        <f>-('4. Cash Flow Statement (accum)'!B27)</f>
        <v>11584</v>
      </c>
      <c r="D39" s="23">
        <f>-('4. Cash Flow Statement (accum)'!C27)</f>
        <v>5313</v>
      </c>
      <c r="E39" s="23">
        <f>-('4. Cash Flow Statement (accum)'!D27)</f>
        <v>905</v>
      </c>
      <c r="F39" s="23">
        <f>-('4. Cash Flow Statement (accum)'!E27)</f>
        <v>906</v>
      </c>
      <c r="G39" s="23">
        <f>-('4. Cash Flow Statement (accum)'!F27)</f>
        <v>1910</v>
      </c>
      <c r="H39" s="23">
        <f>-('4. Cash Flow Statement (accum)'!G27)</f>
        <v>8406</v>
      </c>
      <c r="I39" s="23">
        <f>-('4. Cash Flow Statement (accum)'!H27)</f>
        <v>15218</v>
      </c>
      <c r="J39" s="23">
        <f>-('4. Cash Flow Statement (accum)'!I27)</f>
        <v>18715</v>
      </c>
      <c r="K39" s="23">
        <f>-('4. Cash Flow Statement (accum)'!J27)</f>
        <v>19496</v>
      </c>
      <c r="L39" s="23">
        <f>-('4. Cash Flow Statement (accum)'!K27)</f>
        <v>35881</v>
      </c>
      <c r="M39" s="23">
        <f>-('4. Cash Flow Statement (accum)'!L27)</f>
        <v>52656</v>
      </c>
      <c r="N39" s="23">
        <f>-('4. Cash Flow Statement (accum)'!M27)</f>
        <v>82148</v>
      </c>
      <c r="O39" s="23">
        <f>-('4. Cash Flow Statement (accum)'!N27)</f>
        <v>205957</v>
      </c>
      <c r="P39" s="23">
        <f>-('4. Cash Flow Statement (accum)'!O27)</f>
        <v>262516</v>
      </c>
      <c r="Q39" s="23">
        <f>-('4. Cash Flow Statement (accum)'!P27)</f>
        <v>155979</v>
      </c>
      <c r="R39" s="23">
        <f>-('4. Cash Flow Statement (accum)'!Q27)</f>
        <v>230404</v>
      </c>
      <c r="S39" s="23">
        <f>-('4. Cash Flow Statement (accum)'!R27)</f>
        <v>264628</v>
      </c>
      <c r="T39" s="23">
        <f>-('4. Cash Flow Statement (accum)'!S27)</f>
        <v>124954</v>
      </c>
    </row>
    <row r="40" spans="1:22" ht="13" x14ac:dyDescent="0.3">
      <c r="B40" s="9"/>
      <c r="C40" s="23"/>
      <c r="D40" s="23"/>
      <c r="E40" s="22"/>
      <c r="F40" s="23"/>
      <c r="G40" s="23"/>
      <c r="H40" s="22"/>
      <c r="I40" s="23"/>
      <c r="J40" s="22"/>
      <c r="K40" s="22"/>
      <c r="L40" s="23"/>
      <c r="M40" s="22"/>
      <c r="N40" s="22"/>
      <c r="O40" s="23"/>
      <c r="P40" s="22"/>
      <c r="Q40" s="22"/>
      <c r="R40" s="23"/>
      <c r="T40" s="22"/>
    </row>
    <row r="41" spans="1:22" s="7" customFormat="1" ht="13" x14ac:dyDescent="0.3">
      <c r="A41" s="7" t="s">
        <v>108</v>
      </c>
      <c r="B41" s="9" t="s">
        <v>109</v>
      </c>
      <c r="C41" s="22">
        <f t="shared" ref="C41:T41" si="12">C35-C37</f>
        <v>43902</v>
      </c>
      <c r="D41" s="22">
        <f t="shared" si="12"/>
        <v>-1000022</v>
      </c>
      <c r="E41" s="22">
        <f t="shared" si="12"/>
        <v>-338469</v>
      </c>
      <c r="F41" s="22">
        <f t="shared" si="12"/>
        <v>454040</v>
      </c>
      <c r="G41" s="22">
        <f t="shared" si="12"/>
        <v>-1477388</v>
      </c>
      <c r="H41" s="22">
        <f t="shared" si="12"/>
        <v>-610261</v>
      </c>
      <c r="I41" s="22">
        <f t="shared" si="12"/>
        <v>657120</v>
      </c>
      <c r="J41" s="22">
        <f t="shared" si="12"/>
        <v>-1614087</v>
      </c>
      <c r="K41" s="22">
        <f t="shared" si="12"/>
        <v>-673027</v>
      </c>
      <c r="L41" s="22">
        <f t="shared" si="12"/>
        <v>953276</v>
      </c>
      <c r="M41" s="22">
        <f t="shared" si="12"/>
        <v>-3482140</v>
      </c>
      <c r="N41" s="22">
        <f t="shared" si="12"/>
        <v>-1282294</v>
      </c>
      <c r="O41" s="22">
        <f t="shared" si="12"/>
        <v>1662088</v>
      </c>
      <c r="P41" s="22">
        <f t="shared" si="12"/>
        <v>-1046931</v>
      </c>
      <c r="Q41" s="22">
        <f t="shared" si="12"/>
        <v>-2253650</v>
      </c>
      <c r="R41" s="22">
        <f t="shared" si="12"/>
        <v>-1188663</v>
      </c>
      <c r="S41" s="22">
        <f t="shared" si="12"/>
        <v>-2286935.4298421713</v>
      </c>
      <c r="T41" s="22">
        <f t="shared" si="12"/>
        <v>-316903</v>
      </c>
    </row>
    <row r="42" spans="1:22" ht="13" x14ac:dyDescent="0.3">
      <c r="B42" s="9"/>
      <c r="C42" s="23"/>
      <c r="D42" s="23"/>
      <c r="E42" s="22"/>
      <c r="F42" s="22"/>
      <c r="G42" s="23"/>
      <c r="H42" s="22"/>
      <c r="I42" s="23"/>
      <c r="J42" s="22"/>
      <c r="K42" s="22"/>
      <c r="L42" s="23"/>
      <c r="M42" s="22"/>
      <c r="N42" s="22"/>
      <c r="O42" s="23"/>
      <c r="P42" s="22"/>
      <c r="Q42" s="22"/>
      <c r="R42" s="23"/>
      <c r="T42" s="22"/>
    </row>
    <row r="43" spans="1:22" s="7" customFormat="1" ht="13" x14ac:dyDescent="0.3">
      <c r="A43" s="14" t="s">
        <v>179</v>
      </c>
      <c r="B43" s="44"/>
      <c r="C43" s="46">
        <f>SUM(C44:C49)</f>
        <v>-5048</v>
      </c>
      <c r="D43" s="46">
        <f>SUM(D44:D49)</f>
        <v>1022288</v>
      </c>
      <c r="E43" s="46"/>
      <c r="F43" s="46"/>
      <c r="G43" s="46">
        <f t="shared" ref="G43:T43" si="13">SUM(G44:G49)</f>
        <v>2289297</v>
      </c>
      <c r="H43" s="46">
        <f t="shared" si="13"/>
        <v>3331924</v>
      </c>
      <c r="I43" s="46">
        <f t="shared" si="13"/>
        <v>3036090</v>
      </c>
      <c r="J43" s="46">
        <f t="shared" si="13"/>
        <v>3511008</v>
      </c>
      <c r="K43" s="46">
        <f t="shared" si="13"/>
        <v>4628705</v>
      </c>
      <c r="L43" s="46">
        <f t="shared" si="13"/>
        <v>2764662</v>
      </c>
      <c r="M43" s="46">
        <f t="shared" si="13"/>
        <v>8471454</v>
      </c>
      <c r="N43" s="46">
        <f t="shared" si="13"/>
        <v>10364223</v>
      </c>
      <c r="O43" s="46">
        <f t="shared" si="13"/>
        <v>7387871</v>
      </c>
      <c r="P43" s="46">
        <f t="shared" si="13"/>
        <v>10269978</v>
      </c>
      <c r="Q43" s="46">
        <f t="shared" si="13"/>
        <v>12854094</v>
      </c>
      <c r="R43" s="46">
        <f t="shared" si="13"/>
        <v>11639290</v>
      </c>
      <c r="S43" s="46">
        <f t="shared" si="13"/>
        <v>13118870</v>
      </c>
      <c r="T43" s="46">
        <f t="shared" si="13"/>
        <v>13566754</v>
      </c>
    </row>
    <row r="44" spans="1:22" ht="13" x14ac:dyDescent="0.3">
      <c r="A44" s="6" t="s">
        <v>110</v>
      </c>
      <c r="B44" s="9" t="s">
        <v>0</v>
      </c>
      <c r="C44" s="22">
        <f>-('1. Balance Sheet'!B15)</f>
        <v>-5878</v>
      </c>
      <c r="D44" s="22">
        <f>-('1. Balance Sheet'!C16)</f>
        <v>-29087</v>
      </c>
      <c r="E44" s="22"/>
      <c r="F44" s="22"/>
      <c r="G44" s="22">
        <f>-('1. Balance Sheet'!D16)</f>
        <v>-392417</v>
      </c>
      <c r="H44" s="22">
        <f>-('1. Balance Sheet'!E16)</f>
        <v>-499890</v>
      </c>
      <c r="I44" s="22">
        <f>-('1. Balance Sheet'!F16)</f>
        <v>-784838</v>
      </c>
      <c r="J44" s="22">
        <f>-('1. Balance Sheet'!G16)</f>
        <v>-2726478</v>
      </c>
      <c r="K44" s="22">
        <f>-('1. Balance Sheet'!H16)</f>
        <v>-2021130</v>
      </c>
      <c r="L44" s="22">
        <f>-('1. Balance Sheet'!I16)</f>
        <v>-5239436</v>
      </c>
      <c r="M44" s="22">
        <f>-('1. Balance Sheet'!J16)</f>
        <v>-3161032</v>
      </c>
      <c r="N44" s="22">
        <f>-('1. Balance Sheet'!K16)</f>
        <v>-1172651</v>
      </c>
      <c r="O44" s="22">
        <f>-('1. Balance Sheet'!L16)</f>
        <v>-4395074</v>
      </c>
      <c r="P44" s="22">
        <f>-('1. Balance Sheet'!M16)</f>
        <v>-3580665</v>
      </c>
      <c r="Q44" s="22">
        <f>-('1. Balance Sheet'!N16)</f>
        <v>-2451462</v>
      </c>
      <c r="R44" s="22">
        <f>-('1. Balance Sheet'!O16)</f>
        <v>-959150</v>
      </c>
      <c r="S44" s="22">
        <f>-('1. Balance Sheet'!P16)</f>
        <v>-673040</v>
      </c>
      <c r="T44" s="22">
        <f>-('1. Balance Sheet'!Q16)</f>
        <v>-3867176</v>
      </c>
    </row>
    <row r="45" spans="1:22" ht="13" x14ac:dyDescent="0.3">
      <c r="A45" s="6" t="s">
        <v>111</v>
      </c>
      <c r="B45" s="9" t="s">
        <v>0</v>
      </c>
      <c r="C45" s="22" t="s">
        <v>10</v>
      </c>
      <c r="D45" s="22" t="s">
        <v>10</v>
      </c>
      <c r="E45" s="22"/>
      <c r="F45" s="22"/>
      <c r="G45" s="22" t="s">
        <v>10</v>
      </c>
      <c r="H45" s="22" t="s">
        <v>10</v>
      </c>
      <c r="I45" s="22" t="s">
        <v>10</v>
      </c>
      <c r="J45" s="22" t="s">
        <v>10</v>
      </c>
      <c r="K45" s="22" t="s">
        <v>10</v>
      </c>
      <c r="L45" s="22">
        <v>-2693878</v>
      </c>
      <c r="M45" s="22">
        <v>0</v>
      </c>
      <c r="N45" s="22">
        <v>0</v>
      </c>
      <c r="O45" s="22">
        <v>-2000000</v>
      </c>
      <c r="P45" s="22">
        <v>0</v>
      </c>
      <c r="Q45" s="22">
        <v>0</v>
      </c>
      <c r="R45" s="22">
        <v>-2033456</v>
      </c>
      <c r="S45" s="22">
        <f>-('1. Balance Sheet'!P17)</f>
        <v>-900000</v>
      </c>
      <c r="T45" s="22">
        <f>'1. Balance Sheet'!Q17*-1</f>
        <v>-226393</v>
      </c>
    </row>
    <row r="46" spans="1:22" ht="13" x14ac:dyDescent="0.3">
      <c r="A46" s="6" t="s">
        <v>119</v>
      </c>
      <c r="B46" s="9" t="s">
        <v>0</v>
      </c>
      <c r="C46" s="23">
        <f>'1. Balance Sheet'!B34</f>
        <v>0</v>
      </c>
      <c r="D46" s="22">
        <f>'1. Balance Sheet'!C34</f>
        <v>589472</v>
      </c>
      <c r="E46" s="22"/>
      <c r="F46" s="22"/>
      <c r="G46" s="22">
        <f>'1. Balance Sheet'!D34</f>
        <v>1471664</v>
      </c>
      <c r="H46" s="22">
        <f>'1. Balance Sheet'!E34</f>
        <v>3530841</v>
      </c>
      <c r="I46" s="22">
        <f>'1. Balance Sheet'!F34</f>
        <v>3482987</v>
      </c>
      <c r="J46" s="22">
        <f>'1. Balance Sheet'!G34</f>
        <v>4111952</v>
      </c>
      <c r="K46" s="22">
        <f>'1. Balance Sheet'!H34</f>
        <v>4387807</v>
      </c>
      <c r="L46" s="22">
        <f>'1. Balance Sheet'!I34</f>
        <v>7842556</v>
      </c>
      <c r="M46" s="22">
        <f>'1. Balance Sheet'!J34</f>
        <v>8512035</v>
      </c>
      <c r="N46" s="22">
        <f>'1. Balance Sheet'!K34</f>
        <v>4614531</v>
      </c>
      <c r="O46" s="22">
        <f>'1. Balance Sheet'!L34</f>
        <v>8222821</v>
      </c>
      <c r="P46" s="22">
        <f>'1. Balance Sheet'!M34</f>
        <v>8309933</v>
      </c>
      <c r="Q46" s="22">
        <f>'1. Balance Sheet'!N34</f>
        <v>13108229</v>
      </c>
      <c r="R46" s="22">
        <f>'1. Balance Sheet'!O34</f>
        <v>9007782</v>
      </c>
      <c r="S46" s="22">
        <f>'1. Balance Sheet'!P34</f>
        <v>8918037</v>
      </c>
      <c r="T46" s="22">
        <f>'1. Balance Sheet'!Q34</f>
        <v>11125758</v>
      </c>
    </row>
    <row r="47" spans="1:22" ht="13" x14ac:dyDescent="0.3">
      <c r="A47" s="6" t="s">
        <v>120</v>
      </c>
      <c r="B47" s="9" t="s">
        <v>0</v>
      </c>
      <c r="C47" s="23" t="s">
        <v>10</v>
      </c>
      <c r="D47" s="22">
        <f>'1. Balance Sheet'!C35</f>
        <v>10022</v>
      </c>
      <c r="E47" s="22"/>
      <c r="F47" s="22"/>
      <c r="G47" s="22">
        <f>'1. Balance Sheet'!D35</f>
        <v>106454</v>
      </c>
      <c r="H47" s="22">
        <f>'1. Balance Sheet'!E35</f>
        <v>151796</v>
      </c>
      <c r="I47" s="22">
        <f>'1. Balance Sheet'!F35</f>
        <v>158191</v>
      </c>
      <c r="J47" s="22">
        <f>'1. Balance Sheet'!G35</f>
        <v>398162</v>
      </c>
      <c r="K47" s="22">
        <f>'1. Balance Sheet'!H35</f>
        <v>985792</v>
      </c>
      <c r="L47" s="22">
        <f>'1. Balance Sheet'!I35</f>
        <v>946521</v>
      </c>
      <c r="M47" s="22">
        <f>'1. Balance Sheet'!J35</f>
        <v>737178</v>
      </c>
      <c r="N47" s="22">
        <f>'1. Balance Sheet'!K35</f>
        <v>820520</v>
      </c>
      <c r="O47" s="22">
        <f>'1. Balance Sheet'!L35</f>
        <v>800944</v>
      </c>
      <c r="P47" s="22">
        <f>'1. Balance Sheet'!M35</f>
        <v>800236</v>
      </c>
      <c r="Q47" s="22">
        <f>'1. Balance Sheet'!N35</f>
        <v>914213</v>
      </c>
      <c r="R47" s="22">
        <f>'1. Balance Sheet'!O35</f>
        <v>812344</v>
      </c>
      <c r="S47" s="22">
        <f>'1. Balance Sheet'!P35</f>
        <v>838316</v>
      </c>
      <c r="T47" s="22">
        <f>'1. Balance Sheet'!Q35</f>
        <v>781963</v>
      </c>
    </row>
    <row r="48" spans="1:22" ht="13" x14ac:dyDescent="0.3">
      <c r="A48" s="6" t="s">
        <v>121</v>
      </c>
      <c r="B48" s="9" t="s">
        <v>0</v>
      </c>
      <c r="C48" s="23">
        <v>0</v>
      </c>
      <c r="D48" s="22">
        <f>'1. Balance Sheet'!C41</f>
        <v>446523</v>
      </c>
      <c r="E48" s="22"/>
      <c r="F48" s="22"/>
      <c r="G48" s="22">
        <f>'1. Balance Sheet'!D41</f>
        <v>1037338</v>
      </c>
      <c r="H48" s="22">
        <f>'1. Balance Sheet'!E41</f>
        <v>55836</v>
      </c>
      <c r="I48" s="22">
        <f>'1. Balance Sheet'!F41</f>
        <v>90599</v>
      </c>
      <c r="J48" s="22">
        <f>'1. Balance Sheet'!G41</f>
        <v>1503541</v>
      </c>
      <c r="K48" s="22">
        <f>'1. Balance Sheet'!H41</f>
        <v>1040028</v>
      </c>
      <c r="L48" s="22">
        <f>'1. Balance Sheet'!I41</f>
        <v>1693624</v>
      </c>
      <c r="M48" s="22">
        <f>'1. Balance Sheet'!J41</f>
        <v>2192772</v>
      </c>
      <c r="N48" s="22">
        <f>'1. Balance Sheet'!K41</f>
        <v>5865933</v>
      </c>
      <c r="O48" s="22">
        <f>'1. Balance Sheet'!L41</f>
        <v>4536573</v>
      </c>
      <c r="P48" s="22">
        <f>'1. Balance Sheet'!M41</f>
        <v>4501472</v>
      </c>
      <c r="Q48" s="22">
        <f>'1. Balance Sheet'!N41</f>
        <v>869843</v>
      </c>
      <c r="R48" s="22">
        <f>'1. Balance Sheet'!O41</f>
        <v>4513523</v>
      </c>
      <c r="S48" s="22">
        <f>'1. Balance Sheet'!P41</f>
        <v>4585532</v>
      </c>
      <c r="T48" s="22">
        <f>'1. Balance Sheet'!Q41</f>
        <v>5342390</v>
      </c>
    </row>
    <row r="49" spans="1:20" ht="13" x14ac:dyDescent="0.3">
      <c r="A49" s="6" t="s">
        <v>122</v>
      </c>
      <c r="B49" s="9" t="s">
        <v>0</v>
      </c>
      <c r="C49" s="23">
        <f>'1. Balance Sheet'!B42</f>
        <v>830</v>
      </c>
      <c r="D49" s="22">
        <f>'1. Balance Sheet'!C42</f>
        <v>5358</v>
      </c>
      <c r="E49" s="22"/>
      <c r="F49" s="22"/>
      <c r="G49" s="22">
        <f>'1. Balance Sheet'!D42</f>
        <v>66258</v>
      </c>
      <c r="H49" s="22">
        <f>'1. Balance Sheet'!E42</f>
        <v>93341</v>
      </c>
      <c r="I49" s="22">
        <f>'1. Balance Sheet'!F42</f>
        <v>89151</v>
      </c>
      <c r="J49" s="22">
        <f>'1. Balance Sheet'!G42</f>
        <v>223831</v>
      </c>
      <c r="K49" s="22">
        <f>'1. Balance Sheet'!H42</f>
        <v>236208</v>
      </c>
      <c r="L49" s="22">
        <f>'1. Balance Sheet'!I42</f>
        <v>215275</v>
      </c>
      <c r="M49" s="22">
        <f>'1. Balance Sheet'!J42</f>
        <v>190501</v>
      </c>
      <c r="N49" s="22">
        <f>'1. Balance Sheet'!K42</f>
        <v>235890</v>
      </c>
      <c r="O49" s="22">
        <f>'1. Balance Sheet'!L42</f>
        <v>222607</v>
      </c>
      <c r="P49" s="22">
        <f>'1. Balance Sheet'!M42</f>
        <v>239002</v>
      </c>
      <c r="Q49" s="22">
        <f>'1. Balance Sheet'!N42</f>
        <v>413271</v>
      </c>
      <c r="R49" s="22">
        <f>'1. Balance Sheet'!O42</f>
        <v>298247</v>
      </c>
      <c r="S49" s="22">
        <f>'1. Balance Sheet'!P42</f>
        <v>350025</v>
      </c>
      <c r="T49" s="22">
        <f>'1. Balance Sheet'!Q42</f>
        <v>410212</v>
      </c>
    </row>
    <row r="50" spans="1:20" ht="13" x14ac:dyDescent="0.3">
      <c r="B50" s="9"/>
      <c r="C50" s="23"/>
      <c r="D50" s="23"/>
      <c r="E50" s="22"/>
      <c r="F50" s="22"/>
      <c r="G50" s="23"/>
      <c r="H50" s="22"/>
      <c r="I50" s="23"/>
      <c r="J50" s="22"/>
      <c r="K50" s="22"/>
      <c r="L50" s="23"/>
      <c r="M50" s="22"/>
      <c r="N50" s="22"/>
      <c r="O50" s="23"/>
      <c r="P50" s="22"/>
      <c r="Q50" s="22"/>
      <c r="R50" s="23"/>
      <c r="T50" s="22"/>
    </row>
    <row r="51" spans="1:20" s="7" customFormat="1" ht="13" x14ac:dyDescent="0.3">
      <c r="A51" s="7" t="s">
        <v>156</v>
      </c>
      <c r="B51" s="9" t="s">
        <v>155</v>
      </c>
      <c r="C51" s="32">
        <f>C43/C11</f>
        <v>-0.17790935363360824</v>
      </c>
      <c r="D51" s="32">
        <f>D43/D11</f>
        <v>2.4822455322455323</v>
      </c>
      <c r="E51" s="33"/>
      <c r="F51" s="33"/>
      <c r="G51" s="32">
        <f>G43/G11</f>
        <v>0.86347119420414054</v>
      </c>
      <c r="H51" s="34">
        <f>H43/(H11+G11-E11)</f>
        <v>1.3038808166268163</v>
      </c>
      <c r="I51" s="32">
        <f>I43/(I11+G11-F11)</f>
        <v>0.90066488813367651</v>
      </c>
      <c r="J51" s="32">
        <f>J43/J11</f>
        <v>1.0867729417369074</v>
      </c>
      <c r="K51" s="34">
        <f>K43/(K11+J11-H11)</f>
        <v>1.1884765630014886</v>
      </c>
      <c r="L51" s="32">
        <f>L43/(L11+J11-I11)</f>
        <v>0.56586872492040541</v>
      </c>
      <c r="M51" s="32">
        <f>M43/M11</f>
        <v>1.9009767817700913</v>
      </c>
      <c r="N51" s="34">
        <f>N43/(N11+M11-K11)</f>
        <v>1.9974284914208207</v>
      </c>
      <c r="O51" s="32">
        <f>O43/(O11+M11-L11)</f>
        <v>1.2193244514305774</v>
      </c>
      <c r="P51" s="32">
        <f>P43/P11</f>
        <v>1.6964761455450805</v>
      </c>
      <c r="Q51" s="32">
        <f>Q43/(Q11+P11-N11)</f>
        <v>2.992878751577746</v>
      </c>
      <c r="R51" s="32">
        <f>R43/(R11+P11-O11)</f>
        <v>3.588986074254608</v>
      </c>
      <c r="S51" s="32">
        <f>S43/S11</f>
        <v>3.6855109665317016</v>
      </c>
      <c r="T51" s="32">
        <f>T43/(T11+S11-Q11)</f>
        <v>3.4014816254624649</v>
      </c>
    </row>
    <row r="55" spans="1:20" x14ac:dyDescent="0.25">
      <c r="T55" s="5"/>
    </row>
    <row r="56" spans="1:20" x14ac:dyDescent="0.25">
      <c r="T56" s="22"/>
    </row>
  </sheetData>
  <hyperlinks>
    <hyperlink ref="A2" location="'Contents '!C12" display="Назад к оглавлению" xr:uid="{26437634-03FC-44B3-B441-9757436E5959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AF4B1-3EE8-42E8-AA92-6E03C92A75C3}">
  <dimension ref="A1:Z51"/>
  <sheetViews>
    <sheetView zoomScale="70" zoomScaleNormal="70" workbookViewId="0">
      <pane xSplit="1" ySplit="4" topLeftCell="U5" activePane="bottomRight" state="frozen"/>
      <selection pane="topRight" activeCell="B1" sqref="B1"/>
      <selection pane="bottomLeft" activeCell="A5" sqref="A5"/>
      <selection pane="bottomRight" activeCell="Y33" sqref="Y33"/>
    </sheetView>
  </sheetViews>
  <sheetFormatPr defaultColWidth="8.81640625" defaultRowHeight="12.5" x14ac:dyDescent="0.25"/>
  <cols>
    <col min="1" max="1" width="85.1796875" style="6" bestFit="1" customWidth="1"/>
    <col min="2" max="2" width="68.54296875" style="6" bestFit="1" customWidth="1"/>
    <col min="3" max="22" width="14.81640625" style="6" customWidth="1"/>
    <col min="23" max="23" width="11.453125" style="6" bestFit="1" customWidth="1"/>
    <col min="24" max="24" width="11.1796875" style="6" bestFit="1" customWidth="1"/>
    <col min="25" max="25" width="14.81640625" style="6" customWidth="1"/>
    <col min="26" max="16384" width="8.81640625" style="6"/>
  </cols>
  <sheetData>
    <row r="1" spans="1:26" ht="13" x14ac:dyDescent="0.3">
      <c r="A1" s="7" t="s">
        <v>2</v>
      </c>
    </row>
    <row r="2" spans="1:26" x14ac:dyDescent="0.25">
      <c r="A2" s="8" t="s">
        <v>134</v>
      </c>
    </row>
    <row r="3" spans="1:26" ht="13" x14ac:dyDescent="0.3">
      <c r="A3" s="9" t="s">
        <v>135</v>
      </c>
    </row>
    <row r="4" spans="1:26" ht="13" x14ac:dyDescent="0.3">
      <c r="A4" s="7" t="s">
        <v>87</v>
      </c>
      <c r="B4" s="7" t="s">
        <v>88</v>
      </c>
      <c r="C4" s="20">
        <v>2019</v>
      </c>
      <c r="D4" s="20">
        <v>2020</v>
      </c>
      <c r="E4" s="20" t="s">
        <v>161</v>
      </c>
      <c r="F4" s="20" t="s">
        <v>162</v>
      </c>
      <c r="G4" s="20" t="s">
        <v>168</v>
      </c>
      <c r="H4" s="20" t="s">
        <v>180</v>
      </c>
      <c r="I4" s="20" t="s">
        <v>163</v>
      </c>
      <c r="J4" s="20" t="s">
        <v>164</v>
      </c>
      <c r="K4" s="20" t="s">
        <v>169</v>
      </c>
      <c r="L4" s="20" t="s">
        <v>181</v>
      </c>
      <c r="M4" s="20" t="s">
        <v>165</v>
      </c>
      <c r="N4" s="20" t="s">
        <v>166</v>
      </c>
      <c r="O4" s="20" t="s">
        <v>167</v>
      </c>
      <c r="P4" s="20" t="s">
        <v>182</v>
      </c>
      <c r="Q4" s="20" t="s">
        <v>170</v>
      </c>
      <c r="R4" s="20" t="s">
        <v>171</v>
      </c>
      <c r="S4" s="20" t="s">
        <v>172</v>
      </c>
      <c r="T4" s="20" t="s">
        <v>183</v>
      </c>
      <c r="U4" s="20" t="s">
        <v>173</v>
      </c>
      <c r="V4" s="20" t="s">
        <v>225</v>
      </c>
      <c r="W4" s="20" t="s">
        <v>228</v>
      </c>
      <c r="X4" s="20" t="s">
        <v>232</v>
      </c>
      <c r="Y4" s="20" t="s">
        <v>235</v>
      </c>
    </row>
    <row r="5" spans="1:26" s="7" customFormat="1" ht="13" x14ac:dyDescent="0.3">
      <c r="A5" s="14" t="s">
        <v>43</v>
      </c>
      <c r="B5" s="44" t="s">
        <v>43</v>
      </c>
      <c r="C5" s="45">
        <f>'2. Income Statement (accum)'!B4</f>
        <v>68777</v>
      </c>
      <c r="D5" s="45">
        <f>'2. Income Statement (accum)'!C4</f>
        <v>855477</v>
      </c>
      <c r="E5" s="45">
        <f>'2. Income Statement (accum)'!D4</f>
        <v>1965594</v>
      </c>
      <c r="F5" s="45">
        <f>'6. Key Financials (accum)'!F5-'6. Key Financials (accum)'!E5</f>
        <v>1736653</v>
      </c>
      <c r="G5" s="45">
        <f>'6. Key Financials (accum)'!G5-'6. Key Financials (accum)'!F5</f>
        <v>426098</v>
      </c>
      <c r="H5" s="45">
        <f>G5+F5</f>
        <v>2162751</v>
      </c>
      <c r="I5" s="45">
        <f>'2. Income Statement (accum)'!G4</f>
        <v>3196660</v>
      </c>
      <c r="J5" s="45">
        <f>'6. Key Financials (accum)'!I5-'6. Key Financials (accum)'!H5</f>
        <v>3097907</v>
      </c>
      <c r="K5" s="45">
        <f>'6. Key Financials (accum)'!J5-'6. Key Financials (accum)'!I5</f>
        <v>666284</v>
      </c>
      <c r="L5" s="45">
        <f>K5+J5</f>
        <v>3764191</v>
      </c>
      <c r="M5" s="45">
        <f>'2. Income Statement (accum)'!J4</f>
        <v>4436504</v>
      </c>
      <c r="N5" s="45">
        <f>'6. Key Financials (accum)'!L5-'6. Key Financials (accum)'!K5</f>
        <v>5043408</v>
      </c>
      <c r="O5" s="45">
        <f>'6. Key Financials (accum)'!M5-'6. Key Financials (accum)'!L5</f>
        <v>1251303</v>
      </c>
      <c r="P5" s="45">
        <f>O5+N5</f>
        <v>6294711</v>
      </c>
      <c r="Q5" s="45">
        <f>'2. Income Statement (accum)'!M4</f>
        <v>6297554</v>
      </c>
      <c r="R5" s="45">
        <f>'6. Key Financials (accum)'!O5-'6. Key Financials (accum)'!N5</f>
        <v>6207233</v>
      </c>
      <c r="S5" s="45">
        <f>'6. Key Financials (accum)'!P5-'6. Key Financials (accum)'!O5</f>
        <v>1799514</v>
      </c>
      <c r="T5" s="45">
        <f>S5+R5</f>
        <v>8006747</v>
      </c>
      <c r="U5" s="45">
        <f>'2. Income Statement (accum)'!P4</f>
        <v>5368838</v>
      </c>
      <c r="V5" s="45">
        <f>'6. Key Financials (accum)'!R5-'6. Key Financials (accum)'!Q5</f>
        <v>5396344</v>
      </c>
      <c r="W5" s="45">
        <f>'6. Key Financials (accum)'!S5-'6. Key Financials (accum)'!R5</f>
        <v>1692960</v>
      </c>
      <c r="X5" s="45">
        <f>W5+V5</f>
        <v>7089304</v>
      </c>
      <c r="Y5" s="45">
        <f>'6. Key Financials (accum)'!T5</f>
        <v>5564227</v>
      </c>
    </row>
    <row r="6" spans="1:26" ht="13" x14ac:dyDescent="0.3">
      <c r="B6" s="9"/>
      <c r="C6" s="22"/>
      <c r="D6" s="22"/>
      <c r="E6" s="23"/>
      <c r="F6" s="23"/>
      <c r="G6" s="22"/>
      <c r="H6" s="22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>
        <f>'6. Key Financials (accum)'!T6</f>
        <v>0</v>
      </c>
    </row>
    <row r="7" spans="1:26" s="7" customFormat="1" ht="13" x14ac:dyDescent="0.3">
      <c r="A7" s="7" t="s">
        <v>89</v>
      </c>
      <c r="B7" s="9"/>
      <c r="C7" s="21">
        <f t="shared" ref="C7:U7" si="0">SUM(C8:C9)</f>
        <v>60127</v>
      </c>
      <c r="D7" s="21">
        <f t="shared" si="0"/>
        <v>724950</v>
      </c>
      <c r="E7" s="21">
        <f t="shared" si="0"/>
        <v>1965594</v>
      </c>
      <c r="F7" s="21">
        <f>'6. Key Financials (accum)'!F7-'6. Key Financials (accum)'!E7</f>
        <v>1736653</v>
      </c>
      <c r="G7" s="21">
        <f>'6. Key Financials (accum)'!G7-'6. Key Financials (accum)'!F7</f>
        <v>426098</v>
      </c>
      <c r="H7" s="21">
        <f t="shared" ref="H7:H9" si="1">G7+F7</f>
        <v>2162751</v>
      </c>
      <c r="I7" s="21">
        <f t="shared" si="0"/>
        <v>2731551</v>
      </c>
      <c r="J7" s="21">
        <f>'6. Key Financials (accum)'!I7-'6. Key Financials (accum)'!H7</f>
        <v>2985968</v>
      </c>
      <c r="K7" s="21">
        <f>'6. Key Financials (accum)'!J7-'6. Key Financials (accum)'!I7</f>
        <v>666284</v>
      </c>
      <c r="L7" s="21">
        <f>K7+J7</f>
        <v>3652252</v>
      </c>
      <c r="M7" s="21">
        <f t="shared" si="0"/>
        <v>4436436</v>
      </c>
      <c r="N7" s="21">
        <f>'6. Key Financials (accum)'!L7-'6. Key Financials (accum)'!K7</f>
        <v>5038852</v>
      </c>
      <c r="O7" s="21">
        <f>'6. Key Financials (accum)'!M7-'6. Key Financials (accum)'!L7</f>
        <v>1249554</v>
      </c>
      <c r="P7" s="21">
        <f t="shared" ref="P7:P9" si="2">O7+N7</f>
        <v>6288406</v>
      </c>
      <c r="Q7" s="21">
        <f t="shared" si="0"/>
        <v>6295993</v>
      </c>
      <c r="R7" s="21">
        <f>'6. Key Financials (accum)'!O7-'6. Key Financials (accum)'!N7</f>
        <v>6205880</v>
      </c>
      <c r="S7" s="21">
        <f>'6. Key Financials (accum)'!P7-'6. Key Financials (accum)'!O7</f>
        <v>1794036</v>
      </c>
      <c r="T7" s="21">
        <f t="shared" ref="T7:T8" si="3">S7+R7</f>
        <v>7999916</v>
      </c>
      <c r="U7" s="21">
        <f t="shared" si="0"/>
        <v>5362395</v>
      </c>
      <c r="V7" s="21">
        <f>'6. Key Financials (accum)'!R7-'6. Key Financials (accum)'!Q7</f>
        <v>5400392</v>
      </c>
      <c r="W7" s="21">
        <f>'6. Key Financials (accum)'!S7-'6. Key Financials (accum)'!R7</f>
        <v>1690032</v>
      </c>
      <c r="X7" s="21">
        <f>W7+V7</f>
        <v>7090424</v>
      </c>
      <c r="Y7" s="21">
        <f>'6. Key Financials (accum)'!T7</f>
        <v>5564227</v>
      </c>
    </row>
    <row r="8" spans="1:26" ht="13" x14ac:dyDescent="0.3">
      <c r="A8" s="6" t="s">
        <v>43</v>
      </c>
      <c r="B8" s="9" t="s">
        <v>43</v>
      </c>
      <c r="C8" s="23">
        <f>C5</f>
        <v>68777</v>
      </c>
      <c r="D8" s="23">
        <f t="shared" ref="D8:U8" si="4">D5</f>
        <v>855477</v>
      </c>
      <c r="E8" s="23">
        <f t="shared" si="4"/>
        <v>1965594</v>
      </c>
      <c r="F8" s="23">
        <f>'6. Key Financials (accum)'!F8-'6. Key Financials (accum)'!E8</f>
        <v>1736653</v>
      </c>
      <c r="G8" s="23">
        <f>'6. Key Financials (accum)'!G8-'6. Key Financials (accum)'!F8</f>
        <v>426098</v>
      </c>
      <c r="H8" s="23">
        <f t="shared" si="1"/>
        <v>2162751</v>
      </c>
      <c r="I8" s="23">
        <f t="shared" si="4"/>
        <v>3196660</v>
      </c>
      <c r="J8" s="23">
        <f>'6. Key Financials (accum)'!I8-'6. Key Financials (accum)'!H8</f>
        <v>3097907</v>
      </c>
      <c r="K8" s="23">
        <f>'6. Key Financials (accum)'!J8-'6. Key Financials (accum)'!I8</f>
        <v>666284</v>
      </c>
      <c r="L8" s="23">
        <f t="shared" ref="L8:L9" si="5">K8+J8</f>
        <v>3764191</v>
      </c>
      <c r="M8" s="23">
        <f t="shared" si="4"/>
        <v>4436504</v>
      </c>
      <c r="N8" s="23">
        <f>'6. Key Financials (accum)'!L8-'6. Key Financials (accum)'!K8</f>
        <v>5043408</v>
      </c>
      <c r="O8" s="23">
        <f>'6. Key Financials (accum)'!M8-'6. Key Financials (accum)'!L8</f>
        <v>1251303</v>
      </c>
      <c r="P8" s="23">
        <f t="shared" si="2"/>
        <v>6294711</v>
      </c>
      <c r="Q8" s="23">
        <f t="shared" si="4"/>
        <v>6297554</v>
      </c>
      <c r="R8" s="23">
        <f>'6. Key Financials (accum)'!O8-'6. Key Financials (accum)'!N8</f>
        <v>6207233</v>
      </c>
      <c r="S8" s="23">
        <f>'6. Key Financials (accum)'!P8-'6. Key Financials (accum)'!O8</f>
        <v>1799514</v>
      </c>
      <c r="T8" s="23">
        <f t="shared" si="3"/>
        <v>8006747</v>
      </c>
      <c r="U8" s="23">
        <f t="shared" si="4"/>
        <v>5368838</v>
      </c>
      <c r="V8" s="23">
        <f>V5</f>
        <v>5396344</v>
      </c>
      <c r="W8" s="23">
        <f>W5</f>
        <v>1692960</v>
      </c>
      <c r="X8" s="23">
        <f t="shared" ref="X8:X25" si="6">W8+V8</f>
        <v>7089304</v>
      </c>
      <c r="Y8" s="23">
        <f>'6. Key Financials (accum)'!T8</f>
        <v>5564227</v>
      </c>
    </row>
    <row r="9" spans="1:26" ht="13" x14ac:dyDescent="0.3">
      <c r="A9" s="6" t="s">
        <v>90</v>
      </c>
      <c r="B9" s="9" t="s">
        <v>43</v>
      </c>
      <c r="C9" s="22">
        <v>-8650</v>
      </c>
      <c r="D9" s="22">
        <v>-130527</v>
      </c>
      <c r="E9" s="22">
        <v>0</v>
      </c>
      <c r="F9" s="22">
        <f>'6. Key Financials (accum)'!F9-'6. Key Financials (accum)'!E9</f>
        <v>0</v>
      </c>
      <c r="G9" s="22">
        <f>'6. Key Financials (accum)'!G9-'6. Key Financials (accum)'!F9</f>
        <v>0</v>
      </c>
      <c r="H9" s="22">
        <f t="shared" si="1"/>
        <v>0</v>
      </c>
      <c r="I9" s="22">
        <v>-465109</v>
      </c>
      <c r="J9" s="22">
        <f>'6. Key Financials (accum)'!I9-'6. Key Financials (accum)'!H9</f>
        <v>-111939</v>
      </c>
      <c r="K9" s="22">
        <f>'6. Key Financials (accum)'!J9-'6. Key Financials (accum)'!I9</f>
        <v>0</v>
      </c>
      <c r="L9" s="22">
        <f t="shared" si="5"/>
        <v>-111939</v>
      </c>
      <c r="M9" s="22">
        <v>-68</v>
      </c>
      <c r="N9" s="22">
        <f>'6. Key Financials (accum)'!L9-'6. Key Financials (accum)'!K9</f>
        <v>-4556</v>
      </c>
      <c r="O9" s="22">
        <f>'6. Key Financials (accum)'!M9-'6. Key Financials (accum)'!L9</f>
        <v>-1749</v>
      </c>
      <c r="P9" s="22">
        <f t="shared" si="2"/>
        <v>-6305</v>
      </c>
      <c r="Q9" s="22">
        <v>-1561</v>
      </c>
      <c r="R9" s="22">
        <f>'6. Key Financials (accum)'!O9-'6. Key Financials (accum)'!N9</f>
        <v>-1353</v>
      </c>
      <c r="S9" s="22">
        <f>'6. Key Financials (accum)'!P9-'6. Key Financials (accum)'!O9</f>
        <v>-5478</v>
      </c>
      <c r="T9" s="22">
        <f>S9+R9</f>
        <v>-6831</v>
      </c>
      <c r="U9" s="22">
        <f>'3. Income Statement (period)'!T7*-1</f>
        <v>-6443</v>
      </c>
      <c r="V9" s="22">
        <f>'6. Key Financials (accum)'!R9-'6. Key Financials (accum)'!Q9</f>
        <v>4048</v>
      </c>
      <c r="W9" s="22">
        <f>W7-W8</f>
        <v>-2928</v>
      </c>
      <c r="X9" s="22">
        <f t="shared" si="6"/>
        <v>1120</v>
      </c>
      <c r="Y9" s="22">
        <f>'6. Key Financials (accum)'!T9</f>
        <v>0</v>
      </c>
    </row>
    <row r="10" spans="1:26" ht="13" x14ac:dyDescent="0.3">
      <c r="B10" s="9"/>
      <c r="C10" s="22"/>
      <c r="D10" s="22"/>
      <c r="E10" s="23"/>
      <c r="F10" s="23"/>
      <c r="G10" s="24"/>
      <c r="H10" s="24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>
        <f>'6. Key Financials (accum)'!T10</f>
        <v>0</v>
      </c>
    </row>
    <row r="11" spans="1:26" s="7" customFormat="1" ht="13" x14ac:dyDescent="0.3">
      <c r="A11" s="14" t="s">
        <v>91</v>
      </c>
      <c r="B11" s="44"/>
      <c r="C11" s="45">
        <f>SUM(C12:C21)</f>
        <v>28374</v>
      </c>
      <c r="D11" s="45">
        <f t="shared" ref="D11:Q11" si="7">SUM(D12:D21)</f>
        <v>411840</v>
      </c>
      <c r="E11" s="45">
        <f t="shared" si="7"/>
        <v>1467226</v>
      </c>
      <c r="F11" s="45">
        <f>'6. Key Financials (accum)'!F11-'6. Key Financials (accum)'!E11</f>
        <v>1060076</v>
      </c>
      <c r="G11" s="45">
        <f>'6. Key Financials (accum)'!G11-'6. Key Financials (accum)'!F11</f>
        <v>123970</v>
      </c>
      <c r="H11" s="45">
        <f t="shared" ref="H11:H20" si="8">G11+F11</f>
        <v>1184046</v>
      </c>
      <c r="I11" s="45">
        <f t="shared" si="7"/>
        <v>1371344</v>
      </c>
      <c r="J11" s="45">
        <f>'6. Key Financials (accum)'!I11-'6. Key Financials (accum)'!H11</f>
        <v>1875629</v>
      </c>
      <c r="K11" s="45">
        <f>'6. Key Financials (accum)'!J11-'6. Key Financials (accum)'!I11</f>
        <v>-16300</v>
      </c>
      <c r="L11" s="45">
        <f t="shared" ref="L11:L21" si="9">K11+J11</f>
        <v>1859329</v>
      </c>
      <c r="M11" s="45">
        <f t="shared" si="7"/>
        <v>2035325</v>
      </c>
      <c r="N11" s="45">
        <f>'6. Key Financials (accum)'!L11-'6. Key Financials (accum)'!K11</f>
        <v>2866670</v>
      </c>
      <c r="O11" s="45">
        <f>'6. Key Financials (accum)'!M11-'6. Key Financials (accum)'!L11</f>
        <v>-445626</v>
      </c>
      <c r="P11" s="45">
        <f t="shared" ref="P11:P21" si="10">O11+N11</f>
        <v>2421044</v>
      </c>
      <c r="Q11" s="45">
        <f t="shared" si="7"/>
        <v>2767739</v>
      </c>
      <c r="R11" s="45">
        <f>'6. Key Financials (accum)'!O11-'6. Key Financials (accum)'!N11</f>
        <v>3736874</v>
      </c>
      <c r="S11" s="45">
        <f>'6. Key Financials (accum)'!P11-'6. Key Financials (accum)'!O11</f>
        <v>-450901</v>
      </c>
      <c r="T11" s="45">
        <f t="shared" ref="T11:T21" si="11">S11+R11</f>
        <v>3285973</v>
      </c>
      <c r="U11" s="45">
        <f>SUM(U12:U22)</f>
        <v>1008920</v>
      </c>
      <c r="V11" s="45">
        <f>'6. Key Financials (accum)'!R11-'6. Key Financials (accum)'!Q11</f>
        <v>2685039</v>
      </c>
      <c r="W11" s="45">
        <f>'6. Key Financials (accum)'!S11-'6. Key Financials (accum)'!R11</f>
        <v>-134379.30558772571</v>
      </c>
      <c r="X11" s="45">
        <f t="shared" si="6"/>
        <v>2550659.6944122743</v>
      </c>
      <c r="Y11" s="45">
        <f>'6. Key Financials (accum)'!T11</f>
        <v>1437824</v>
      </c>
      <c r="Z11" s="63"/>
    </row>
    <row r="12" spans="1:26" ht="13" x14ac:dyDescent="0.3">
      <c r="A12" s="6" t="s">
        <v>154</v>
      </c>
      <c r="B12" s="9" t="s">
        <v>92</v>
      </c>
      <c r="C12" s="22">
        <f>'2. Income Statement (accum)'!B70</f>
        <v>21597</v>
      </c>
      <c r="D12" s="22">
        <f>'2. Income Statement (accum)'!C70</f>
        <v>223533</v>
      </c>
      <c r="E12" s="22">
        <f>'2. Income Statement (accum)'!D70</f>
        <v>1056911</v>
      </c>
      <c r="F12" s="22">
        <f>'6. Key Financials (accum)'!F12-'6. Key Financials (accum)'!E12</f>
        <v>749507</v>
      </c>
      <c r="G12" s="22">
        <f>'6. Key Financials (accum)'!G12-'6. Key Financials (accum)'!F12</f>
        <v>-9992</v>
      </c>
      <c r="H12" s="22">
        <f t="shared" si="8"/>
        <v>739515</v>
      </c>
      <c r="I12" s="22">
        <f>'2. Income Statement (accum)'!G70</f>
        <v>384896</v>
      </c>
      <c r="J12" s="22">
        <f>'6. Key Financials (accum)'!I12-'6. Key Financials (accum)'!H12</f>
        <v>1246881</v>
      </c>
      <c r="K12" s="22">
        <f>'6. Key Financials (accum)'!J12-'6. Key Financials (accum)'!I12</f>
        <v>-801273</v>
      </c>
      <c r="L12" s="22">
        <f t="shared" si="9"/>
        <v>445608</v>
      </c>
      <c r="M12" s="22">
        <f>'2. Income Statement (accum)'!J70</f>
        <v>1262523</v>
      </c>
      <c r="N12" s="22">
        <f>'6. Key Financials (accum)'!L12-'6. Key Financials (accum)'!K12</f>
        <v>1826429</v>
      </c>
      <c r="O12" s="22">
        <f>'6. Key Financials (accum)'!M12-'6. Key Financials (accum)'!L12</f>
        <v>-1148790</v>
      </c>
      <c r="P12" s="22">
        <f t="shared" si="10"/>
        <v>677639</v>
      </c>
      <c r="Q12" s="22">
        <f>'2. Income Statement (accum)'!M70</f>
        <v>258695</v>
      </c>
      <c r="R12" s="22">
        <f>'6. Key Financials (accum)'!O12-'6. Key Financials (accum)'!N12</f>
        <v>2647180</v>
      </c>
      <c r="S12" s="22">
        <f>'6. Key Financials (accum)'!P12-'6. Key Financials (accum)'!O12</f>
        <v>-919727</v>
      </c>
      <c r="T12" s="22">
        <f t="shared" si="11"/>
        <v>1727453</v>
      </c>
      <c r="U12" s="22">
        <f>'2. Income Statement (accum)'!P70</f>
        <v>-1892948</v>
      </c>
      <c r="V12" s="22">
        <f>'6. Key Financials (accum)'!R12-'6. Key Financials (accum)'!Q12</f>
        <v>729772</v>
      </c>
      <c r="W12" s="22">
        <f>'6. Key Financials (accum)'!S12-'6. Key Financials (accum)'!R12</f>
        <v>-1768931.8812168753</v>
      </c>
      <c r="X12" s="22">
        <f t="shared" si="6"/>
        <v>-1039159.8812168753</v>
      </c>
      <c r="Y12" s="22">
        <f>'6. Key Financials (accum)'!T12</f>
        <v>-1765625</v>
      </c>
    </row>
    <row r="13" spans="1:26" ht="13" x14ac:dyDescent="0.3">
      <c r="A13" s="6" t="s">
        <v>51</v>
      </c>
      <c r="B13" s="9" t="s">
        <v>92</v>
      </c>
      <c r="C13" s="22">
        <f>-('2. Income Statement (accum)'!B68)</f>
        <v>3834</v>
      </c>
      <c r="D13" s="22">
        <f>-('2. Income Statement (accum)'!C68)</f>
        <v>0</v>
      </c>
      <c r="E13" s="22">
        <f>-('2. Income Statement (accum)'!D68)</f>
        <v>0</v>
      </c>
      <c r="F13" s="22">
        <f>'6. Key Financials (accum)'!F13-'6. Key Financials (accum)'!E13</f>
        <v>0</v>
      </c>
      <c r="G13" s="22">
        <f>'6. Key Financials (accum)'!G13-'6. Key Financials (accum)'!F13</f>
        <v>0</v>
      </c>
      <c r="H13" s="22">
        <f t="shared" si="8"/>
        <v>0</v>
      </c>
      <c r="I13" s="22">
        <f>-('2. Income Statement (accum)'!G68)</f>
        <v>0</v>
      </c>
      <c r="J13" s="22">
        <f>'6. Key Financials (accum)'!I13-'6. Key Financials (accum)'!H13</f>
        <v>0</v>
      </c>
      <c r="K13" s="22">
        <f>'6. Key Financials (accum)'!J13-'6. Key Financials (accum)'!I13</f>
        <v>4475</v>
      </c>
      <c r="L13" s="22">
        <f t="shared" si="9"/>
        <v>4475</v>
      </c>
      <c r="M13" s="22">
        <f>-('2. Income Statement (accum)'!J68)</f>
        <v>2629</v>
      </c>
      <c r="N13" s="22">
        <f>'6. Key Financials (accum)'!L13-'6. Key Financials (accum)'!K13</f>
        <v>99</v>
      </c>
      <c r="O13" s="22">
        <f>'6. Key Financials (accum)'!M13-'6. Key Financials (accum)'!L13</f>
        <v>3479</v>
      </c>
      <c r="P13" s="22">
        <f t="shared" si="10"/>
        <v>3578</v>
      </c>
      <c r="Q13" s="22">
        <f>-('2. Income Statement (accum)'!M68)</f>
        <v>-5911</v>
      </c>
      <c r="R13" s="22">
        <f>'6. Key Financials (accum)'!O13-'6. Key Financials (accum)'!N13</f>
        <v>5</v>
      </c>
      <c r="S13" s="22">
        <f>'6. Key Financials (accum)'!P13-'6. Key Financials (accum)'!O13</f>
        <v>7153</v>
      </c>
      <c r="T13" s="22">
        <f t="shared" si="11"/>
        <v>7158</v>
      </c>
      <c r="U13" s="22">
        <f>-('2. Income Statement (accum)'!P68)</f>
        <v>50925</v>
      </c>
      <c r="V13" s="22">
        <f>'6. Key Financials (accum)'!R13-'6. Key Financials (accum)'!Q13</f>
        <v>19297</v>
      </c>
      <c r="W13" s="22">
        <f>'6. Key Financials (accum)'!S13-'6. Key Financials (accum)'!R13</f>
        <v>106661</v>
      </c>
      <c r="X13" s="22">
        <f t="shared" si="6"/>
        <v>125958</v>
      </c>
      <c r="Y13" s="22">
        <f>'6. Key Financials (accum)'!T13</f>
        <v>84708</v>
      </c>
    </row>
    <row r="14" spans="1:26" ht="12.65" customHeight="1" x14ac:dyDescent="0.3">
      <c r="A14" s="6" t="s">
        <v>52</v>
      </c>
      <c r="B14" s="9" t="s">
        <v>92</v>
      </c>
      <c r="C14" s="22">
        <f>-('2. Income Statement (accum)'!B69)</f>
        <v>0</v>
      </c>
      <c r="D14" s="22">
        <f>-('2. Income Statement (accum)'!C69)</f>
        <v>0</v>
      </c>
      <c r="E14" s="22">
        <f>-('2. Income Statement (accum)'!D69)</f>
        <v>0</v>
      </c>
      <c r="F14" s="22">
        <f>'6. Key Financials (accum)'!F14-'6. Key Financials (accum)'!E14</f>
        <v>0</v>
      </c>
      <c r="G14" s="22">
        <f>'6. Key Financials (accum)'!G14-'6. Key Financials (accum)'!F14</f>
        <v>0</v>
      </c>
      <c r="H14" s="22">
        <f t="shared" si="8"/>
        <v>0</v>
      </c>
      <c r="I14" s="22">
        <f>-('2. Income Statement (accum)'!G69)</f>
        <v>0</v>
      </c>
      <c r="J14" s="22">
        <f>'6. Key Financials (accum)'!I14-'6. Key Financials (accum)'!H14</f>
        <v>-254</v>
      </c>
      <c r="K14" s="22">
        <f>'6. Key Financials (accum)'!J14-'6. Key Financials (accum)'!I14</f>
        <v>-14982</v>
      </c>
      <c r="L14" s="22">
        <f t="shared" si="9"/>
        <v>-15236</v>
      </c>
      <c r="M14" s="22">
        <f>-('2. Income Statement (accum)'!J69)</f>
        <v>111218</v>
      </c>
      <c r="N14" s="22">
        <f>'6. Key Financials (accum)'!L14-'6. Key Financials (accum)'!K14</f>
        <v>209726</v>
      </c>
      <c r="O14" s="22">
        <f>'6. Key Financials (accum)'!M14-'6. Key Financials (accum)'!L14</f>
        <v>-185277</v>
      </c>
      <c r="P14" s="22">
        <f t="shared" si="10"/>
        <v>24449</v>
      </c>
      <c r="Q14" s="22">
        <f>-('2. Income Statement (accum)'!M69)</f>
        <v>175775</v>
      </c>
      <c r="R14" s="22">
        <f>'6. Key Financials (accum)'!O14-'6. Key Financials (accum)'!N14</f>
        <v>-5715</v>
      </c>
      <c r="S14" s="22">
        <f>'6. Key Financials (accum)'!P14-'6. Key Financials (accum)'!O14</f>
        <v>-241676</v>
      </c>
      <c r="T14" s="22">
        <f t="shared" si="11"/>
        <v>-247391</v>
      </c>
      <c r="U14" s="22">
        <f>-('2. Income Statement (accum)'!P69)</f>
        <v>58869</v>
      </c>
      <c r="V14" s="22">
        <f>'6. Key Financials (accum)'!R14-'6. Key Financials (accum)'!Q14</f>
        <v>50981</v>
      </c>
      <c r="W14" s="22">
        <f>'6. Key Financials (accum)'!S14-'6. Key Financials (accum)'!R14</f>
        <v>30779</v>
      </c>
      <c r="X14" s="22">
        <f t="shared" si="6"/>
        <v>81760</v>
      </c>
      <c r="Y14" s="22">
        <f>'6. Key Financials (accum)'!T14</f>
        <v>5330</v>
      </c>
    </row>
    <row r="15" spans="1:26" ht="13" x14ac:dyDescent="0.3">
      <c r="A15" s="6" t="s">
        <v>49</v>
      </c>
      <c r="B15" s="9" t="s">
        <v>93</v>
      </c>
      <c r="C15" s="22">
        <f>-('2. Income Statement (accum)'!B49)</f>
        <v>0</v>
      </c>
      <c r="D15" s="22">
        <f>-('2. Income Statement (accum)'!C49)</f>
        <v>-8040</v>
      </c>
      <c r="E15" s="22">
        <f>-('2. Income Statement (accum)'!D49)</f>
        <v>-5272</v>
      </c>
      <c r="F15" s="22">
        <f>'6. Key Financials (accum)'!F15-'6. Key Financials (accum)'!E15</f>
        <v>-12890</v>
      </c>
      <c r="G15" s="22">
        <f>'6. Key Financials (accum)'!G15-'6. Key Financials (accum)'!F15</f>
        <v>-12305</v>
      </c>
      <c r="H15" s="22">
        <f t="shared" si="8"/>
        <v>-25195</v>
      </c>
      <c r="I15" s="22">
        <f>-('2. Income Statement (accum)'!G49)</f>
        <v>-23172</v>
      </c>
      <c r="J15" s="22">
        <f>'6. Key Financials (accum)'!I15-'6. Key Financials (accum)'!H15</f>
        <v>-18671</v>
      </c>
      <c r="K15" s="22">
        <f>'6. Key Financials (accum)'!J15-'6. Key Financials (accum)'!I15</f>
        <v>-47434</v>
      </c>
      <c r="L15" s="22">
        <f t="shared" si="9"/>
        <v>-66105</v>
      </c>
      <c r="M15" s="22">
        <f>-('2. Income Statement (accum)'!J49)</f>
        <v>-579885</v>
      </c>
      <c r="N15" s="22">
        <f>'6. Key Financials (accum)'!L15-'6. Key Financials (accum)'!K15</f>
        <v>-436782</v>
      </c>
      <c r="O15" s="22">
        <f>'6. Key Financials (accum)'!M15-'6. Key Financials (accum)'!L15</f>
        <v>315037</v>
      </c>
      <c r="P15" s="22">
        <f t="shared" si="10"/>
        <v>-121745</v>
      </c>
      <c r="Q15" s="22">
        <f>-('2. Income Statement (accum)'!M49)</f>
        <v>-44622</v>
      </c>
      <c r="R15" s="22">
        <f>'6. Key Financials (accum)'!O15-'6. Key Financials (accum)'!N15</f>
        <v>-99304</v>
      </c>
      <c r="S15" s="22">
        <f>'6. Key Financials (accum)'!P15-'6. Key Financials (accum)'!O15</f>
        <v>-441303</v>
      </c>
      <c r="T15" s="22">
        <f t="shared" si="11"/>
        <v>-540607</v>
      </c>
      <c r="U15" s="22">
        <f>-('2. Income Statement (accum)'!P49)</f>
        <v>-191835</v>
      </c>
      <c r="V15" s="22">
        <f>'6. Key Financials (accum)'!R15-'6. Key Financials (accum)'!Q15</f>
        <v>-137035</v>
      </c>
      <c r="W15" s="22">
        <f>'6. Key Financials (accum)'!S15-'6. Key Financials (accum)'!R15</f>
        <v>-96269</v>
      </c>
      <c r="X15" s="22">
        <f t="shared" si="6"/>
        <v>-233304</v>
      </c>
      <c r="Y15" s="22">
        <f>'6. Key Financials (accum)'!T15</f>
        <v>-98230</v>
      </c>
    </row>
    <row r="16" spans="1:26" ht="13" x14ac:dyDescent="0.3">
      <c r="A16" s="6" t="s">
        <v>50</v>
      </c>
      <c r="B16" s="9" t="s">
        <v>93</v>
      </c>
      <c r="C16" s="22">
        <f>-('2. Income Statement (accum)'!B55)</f>
        <v>646</v>
      </c>
      <c r="D16" s="22">
        <f>-('2. Income Statement (accum)'!C55)</f>
        <v>13707</v>
      </c>
      <c r="E16" s="22">
        <f>-('2. Income Statement (accum)'!D55)</f>
        <v>78690</v>
      </c>
      <c r="F16" s="22">
        <f>'6. Key Financials (accum)'!F16-'6. Key Financials (accum)'!E16</f>
        <v>50228</v>
      </c>
      <c r="G16" s="22">
        <f>'6. Key Financials (accum)'!G16-'6. Key Financials (accum)'!F16</f>
        <v>39572</v>
      </c>
      <c r="H16" s="22">
        <f t="shared" si="8"/>
        <v>89800</v>
      </c>
      <c r="I16" s="22">
        <f>-('2. Income Statement (accum)'!G55)</f>
        <v>548147</v>
      </c>
      <c r="J16" s="22">
        <f>'6. Key Financials (accum)'!I16-'6. Key Financials (accum)'!H16</f>
        <v>148965</v>
      </c>
      <c r="K16" s="22">
        <f>'6. Key Financials (accum)'!J16-'6. Key Financials (accum)'!I16</f>
        <v>-20436</v>
      </c>
      <c r="L16" s="22">
        <f t="shared" si="9"/>
        <v>128529</v>
      </c>
      <c r="M16" s="22">
        <f>-('2. Income Statement (accum)'!J55)</f>
        <v>487985</v>
      </c>
      <c r="N16" s="22">
        <f>'6. Key Financials (accum)'!L16-'6. Key Financials (accum)'!K16</f>
        <v>539139</v>
      </c>
      <c r="O16" s="22">
        <f>'6. Key Financials (accum)'!M16-'6. Key Financials (accum)'!L16</f>
        <v>277648</v>
      </c>
      <c r="P16" s="22">
        <f t="shared" si="10"/>
        <v>816787</v>
      </c>
      <c r="Q16" s="22">
        <f>-('2. Income Statement (accum)'!M55)</f>
        <v>1162718</v>
      </c>
      <c r="R16" s="22">
        <f>'6. Key Financials (accum)'!O16-'6. Key Financials (accum)'!N16</f>
        <v>77059</v>
      </c>
      <c r="S16" s="22">
        <f>'6. Key Financials (accum)'!P16-'6. Key Financials (accum)'!O16</f>
        <v>641310</v>
      </c>
      <c r="T16" s="22">
        <f t="shared" si="11"/>
        <v>718369</v>
      </c>
      <c r="U16" s="22">
        <f>-('2. Income Statement (accum)'!P55)</f>
        <v>1366378</v>
      </c>
      <c r="V16" s="22">
        <f>'6. Key Financials (accum)'!R16-'6. Key Financials (accum)'!Q16</f>
        <v>863565</v>
      </c>
      <c r="W16" s="22">
        <f>'6. Key Financials (accum)'!S16-'6. Key Financials (accum)'!R16</f>
        <v>1066268</v>
      </c>
      <c r="X16" s="22">
        <f t="shared" si="6"/>
        <v>1929833</v>
      </c>
      <c r="Y16" s="22">
        <f>'6. Key Financials (accum)'!T16</f>
        <v>1363149</v>
      </c>
    </row>
    <row r="17" spans="1:26" ht="13" x14ac:dyDescent="0.3">
      <c r="A17" s="6" t="s">
        <v>94</v>
      </c>
      <c r="B17" s="9" t="s">
        <v>95</v>
      </c>
      <c r="C17" s="22" t="s">
        <v>10</v>
      </c>
      <c r="D17" s="22" t="s">
        <v>10</v>
      </c>
      <c r="E17" s="22">
        <v>0</v>
      </c>
      <c r="F17" s="22">
        <f>'6. Key Financials (accum)'!F17-'6. Key Financials (accum)'!E17</f>
        <v>0</v>
      </c>
      <c r="G17" s="22">
        <f>'6. Key Financials (accum)'!G17-'6. Key Financials (accum)'!F17</f>
        <v>-35712</v>
      </c>
      <c r="H17" s="22">
        <f t="shared" si="8"/>
        <v>-35712</v>
      </c>
      <c r="I17" s="22">
        <v>0</v>
      </c>
      <c r="J17" s="22">
        <f>'6. Key Financials (accum)'!I17-'6. Key Financials (accum)'!H17</f>
        <v>0</v>
      </c>
      <c r="K17" s="22">
        <f>'6. Key Financials (accum)'!J17-'6. Key Financials (accum)'!I17</f>
        <v>-22764</v>
      </c>
      <c r="L17" s="22">
        <f t="shared" si="9"/>
        <v>-22764</v>
      </c>
      <c r="M17" s="22">
        <v>-5691</v>
      </c>
      <c r="N17" s="22">
        <f>'6. Key Financials (accum)'!L17-'6. Key Financials (accum)'!K17</f>
        <v>-2846</v>
      </c>
      <c r="O17" s="22">
        <f>'6. Key Financials (accum)'!M17-'6. Key Financials (accum)'!L17</f>
        <v>-2845</v>
      </c>
      <c r="P17" s="22">
        <f t="shared" si="10"/>
        <v>-5691</v>
      </c>
      <c r="Q17" s="22">
        <v>-5691</v>
      </c>
      <c r="R17" s="22">
        <f>'6. Key Financials (accum)'!O17-'6. Key Financials (accum)'!N17</f>
        <v>-2846</v>
      </c>
      <c r="S17" s="22">
        <f>'6. Key Financials (accum)'!P17-'6. Key Financials (accum)'!O17</f>
        <v>-2845</v>
      </c>
      <c r="T17" s="22">
        <f t="shared" si="11"/>
        <v>-5691</v>
      </c>
      <c r="U17" s="22">
        <v>0</v>
      </c>
      <c r="V17" s="22">
        <f>'6. Key Financials (accum)'!R17-'6. Key Financials (accum)'!Q17</f>
        <v>0</v>
      </c>
      <c r="W17" s="22">
        <f>'6. Key Financials (accum)'!S17-'6. Key Financials (accum)'!R17</f>
        <v>0</v>
      </c>
      <c r="X17" s="22">
        <f t="shared" si="6"/>
        <v>0</v>
      </c>
      <c r="Y17" s="22">
        <f>'6. Key Financials (accum)'!T17</f>
        <v>0</v>
      </c>
    </row>
    <row r="18" spans="1:26" ht="12.65" customHeight="1" x14ac:dyDescent="0.3">
      <c r="A18" s="6" t="s">
        <v>124</v>
      </c>
      <c r="B18" s="9" t="s">
        <v>46</v>
      </c>
      <c r="C18" s="22" t="s">
        <v>10</v>
      </c>
      <c r="D18" s="22">
        <v>953</v>
      </c>
      <c r="E18" s="23">
        <v>5618</v>
      </c>
      <c r="F18" s="23">
        <f>'6. Key Financials (accum)'!F18-'6. Key Financials (accum)'!E18</f>
        <v>8665</v>
      </c>
      <c r="G18" s="23">
        <f>'6. Key Financials (accum)'!G18-'6. Key Financials (accum)'!F18</f>
        <v>94</v>
      </c>
      <c r="H18" s="23">
        <f t="shared" si="8"/>
        <v>8759</v>
      </c>
      <c r="I18" s="23">
        <v>17233</v>
      </c>
      <c r="J18" s="23">
        <f>'6. Key Financials (accum)'!I18-'6. Key Financials (accum)'!H18</f>
        <v>8787</v>
      </c>
      <c r="K18" s="22">
        <f>'6. Key Financials (accum)'!J18-'6. Key Financials (accum)'!I18</f>
        <v>9143</v>
      </c>
      <c r="L18" s="22">
        <f t="shared" si="9"/>
        <v>17930</v>
      </c>
      <c r="M18" s="23">
        <v>11686</v>
      </c>
      <c r="N18" s="23">
        <f>'6. Key Financials (accum)'!L18-'6. Key Financials (accum)'!K18</f>
        <v>43646</v>
      </c>
      <c r="O18" s="22">
        <f>'6. Key Financials (accum)'!M18-'6. Key Financials (accum)'!L18</f>
        <v>16940</v>
      </c>
      <c r="P18" s="22">
        <f t="shared" si="10"/>
        <v>60586</v>
      </c>
      <c r="Q18" s="23">
        <v>39975</v>
      </c>
      <c r="R18" s="23">
        <f>'6. Key Financials (accum)'!O18-'6. Key Financials (accum)'!N18</f>
        <v>2307295</v>
      </c>
      <c r="S18" s="22">
        <f>'6. Key Financials (accum)'!P18-'6. Key Financials (accum)'!O18</f>
        <v>-2265673</v>
      </c>
      <c r="T18" s="22">
        <f t="shared" si="11"/>
        <v>41622</v>
      </c>
      <c r="U18" s="23">
        <v>43395</v>
      </c>
      <c r="V18" s="23">
        <f>'6. Key Financials (accum)'!R18-'6. Key Financials (accum)'!Q18</f>
        <v>57897</v>
      </c>
      <c r="W18" s="23">
        <f>'6. Key Financials (accum)'!S18-'6. Key Financials (accum)'!R18</f>
        <v>4325</v>
      </c>
      <c r="X18" s="23">
        <f t="shared" si="6"/>
        <v>62222</v>
      </c>
      <c r="Y18" s="23">
        <f>'6. Key Financials (accum)'!T18</f>
        <v>53336</v>
      </c>
    </row>
    <row r="19" spans="1:26" ht="13" x14ac:dyDescent="0.3">
      <c r="A19" s="6" t="s">
        <v>125</v>
      </c>
      <c r="B19" s="9" t="s">
        <v>44</v>
      </c>
      <c r="C19" s="22">
        <v>2297</v>
      </c>
      <c r="D19" s="22">
        <v>81349</v>
      </c>
      <c r="E19" s="23">
        <v>281734</v>
      </c>
      <c r="F19" s="23">
        <f>'6. Key Financials (accum)'!F19-'6. Key Financials (accum)'!E19</f>
        <v>264566</v>
      </c>
      <c r="G19" s="23">
        <f>'6. Key Financials (accum)'!G19-'6. Key Financials (accum)'!F19</f>
        <v>106601</v>
      </c>
      <c r="H19" s="23">
        <f t="shared" si="8"/>
        <v>371167</v>
      </c>
      <c r="I19" s="23">
        <v>444240</v>
      </c>
      <c r="J19" s="23">
        <f>'6. Key Financials (accum)'!I19-'6. Key Financials (accum)'!H19</f>
        <v>489921</v>
      </c>
      <c r="K19" s="22">
        <f>'6. Key Financials (accum)'!J19-'6. Key Financials (accum)'!I19</f>
        <v>147111</v>
      </c>
      <c r="L19" s="22">
        <f t="shared" si="9"/>
        <v>637032</v>
      </c>
      <c r="M19" s="23">
        <v>744860</v>
      </c>
      <c r="N19" s="23">
        <f>'6. Key Financials (accum)'!L19-'6. Key Financials (accum)'!K19</f>
        <v>687259</v>
      </c>
      <c r="O19" s="22">
        <f>'6. Key Financials (accum)'!M19-'6. Key Financials (accum)'!L19</f>
        <v>278182</v>
      </c>
      <c r="P19" s="22">
        <f t="shared" si="10"/>
        <v>965441</v>
      </c>
      <c r="Q19" s="23">
        <v>1186800</v>
      </c>
      <c r="R19" s="23">
        <f>'6. Key Financials (accum)'!O19-'6. Key Financials (accum)'!N19</f>
        <v>-1186800</v>
      </c>
      <c r="S19" s="22">
        <f>'6. Key Financials (accum)'!P19-'6. Key Financials (accum)'!O19</f>
        <v>2521985</v>
      </c>
      <c r="T19" s="22">
        <f t="shared" si="11"/>
        <v>1335185</v>
      </c>
      <c r="U19" s="23">
        <v>1300439</v>
      </c>
      <c r="V19" s="23">
        <f>'6. Key Financials (accum)'!R19-'6. Key Financials (accum)'!Q19</f>
        <v>1104136</v>
      </c>
      <c r="W19" s="23">
        <f>'6. Key Financials (accum)'!S19-'6. Key Financials (accum)'!R19</f>
        <v>404567</v>
      </c>
      <c r="X19" s="23">
        <f t="shared" si="6"/>
        <v>1508703</v>
      </c>
      <c r="Y19" s="23">
        <f>'6. Key Financials (accum)'!T19</f>
        <v>1325179</v>
      </c>
    </row>
    <row r="20" spans="1:26" ht="13" x14ac:dyDescent="0.3">
      <c r="A20" s="6" t="s">
        <v>96</v>
      </c>
      <c r="B20" s="9"/>
      <c r="C20" s="23"/>
      <c r="D20" s="22">
        <v>100338</v>
      </c>
      <c r="E20" s="22">
        <v>49545</v>
      </c>
      <c r="F20" s="22">
        <f>'6. Key Financials (accum)'!F20-'6. Key Financials (accum)'!E20</f>
        <v>0</v>
      </c>
      <c r="G20" s="22">
        <f>'6. Key Financials (accum)'!G20-'6. Key Financials (accum)'!F20</f>
        <v>35712</v>
      </c>
      <c r="H20" s="22">
        <f t="shared" si="8"/>
        <v>35712</v>
      </c>
      <c r="I20" s="22" t="s">
        <v>10</v>
      </c>
      <c r="J20" s="23">
        <f>'6. Key Financials (accum)'!I20-'6. Key Financials (accum)'!H20</f>
        <v>0</v>
      </c>
      <c r="K20" s="22">
        <f>'6. Key Financials (accum)'!J20-'6. Key Financials (accum)'!I20</f>
        <v>155314</v>
      </c>
      <c r="L20" s="22">
        <f t="shared" si="9"/>
        <v>155314</v>
      </c>
      <c r="M20" s="22">
        <v>0</v>
      </c>
      <c r="N20" s="22">
        <f>'6. Key Financials (accum)'!L20-'6. Key Financials (accum)'!K20</f>
        <v>0</v>
      </c>
      <c r="O20" s="22">
        <f>'6. Key Financials (accum)'!M20-'6. Key Financials (accum)'!L20</f>
        <v>0</v>
      </c>
      <c r="P20" s="22">
        <f t="shared" si="10"/>
        <v>0</v>
      </c>
      <c r="Q20" s="22">
        <v>0</v>
      </c>
      <c r="R20" s="22">
        <f>'6. Key Financials (accum)'!O20-'6. Key Financials (accum)'!N20</f>
        <v>0</v>
      </c>
      <c r="S20" s="22">
        <f>'6. Key Financials (accum)'!P20-'6. Key Financials (accum)'!O20</f>
        <v>37461</v>
      </c>
      <c r="T20" s="22">
        <f t="shared" si="11"/>
        <v>37461</v>
      </c>
      <c r="V20" s="22">
        <f>'6. Key Financials (accum)'!R20-'6. Key Financials (accum)'!Q22</f>
        <v>-3574</v>
      </c>
      <c r="W20" s="22">
        <f>'6. Key Financials (accum)'!S20-'6. Key Financials (accum)'!R20</f>
        <v>-270123</v>
      </c>
      <c r="X20" s="22">
        <f t="shared" si="6"/>
        <v>-273697</v>
      </c>
      <c r="Y20" s="22">
        <f>'6. Key Financials (accum)'!T20</f>
        <v>0</v>
      </c>
      <c r="Z20" s="22"/>
    </row>
    <row r="21" spans="1:26" ht="13" x14ac:dyDescent="0.3">
      <c r="A21" s="6" t="s">
        <v>97</v>
      </c>
      <c r="B21" s="9"/>
      <c r="C21" s="22"/>
      <c r="D21" s="22"/>
      <c r="E21" s="23"/>
      <c r="F21" s="23"/>
      <c r="G21" s="23"/>
      <c r="H21" s="23"/>
      <c r="I21" s="23"/>
      <c r="J21" s="23"/>
      <c r="K21" s="22">
        <f>'6. Key Financials (accum)'!J21-'6. Key Financials (accum)'!I21</f>
        <v>574546</v>
      </c>
      <c r="L21" s="22">
        <f t="shared" si="9"/>
        <v>574546</v>
      </c>
      <c r="M21" s="23">
        <v>0</v>
      </c>
      <c r="N21" s="23">
        <f>'6. Key Financials (accum)'!L21-'6. Key Financials (accum)'!K21</f>
        <v>0</v>
      </c>
      <c r="O21" s="22">
        <f>'6. Key Financials (accum)'!M21-'6. Key Financials (accum)'!L21</f>
        <v>0</v>
      </c>
      <c r="P21" s="22">
        <f t="shared" si="10"/>
        <v>0</v>
      </c>
      <c r="Q21" s="23">
        <v>0</v>
      </c>
      <c r="R21" s="23">
        <f>'6. Key Financials (accum)'!O21-'6. Key Financials (accum)'!N21</f>
        <v>0</v>
      </c>
      <c r="S21" s="22">
        <f>'6. Key Financials (accum)'!P21-'6. Key Financials (accum)'!O21</f>
        <v>212414</v>
      </c>
      <c r="T21" s="22">
        <f t="shared" si="11"/>
        <v>212414</v>
      </c>
      <c r="U21" s="23">
        <v>0</v>
      </c>
      <c r="V21" s="23">
        <f>'6. Key Financials (accum)'!R21-'6. Key Financials (accum)'!Q21</f>
        <v>0</v>
      </c>
      <c r="W21" s="23">
        <f>'6. Key Financials (accum)'!S21-'6. Key Financials (accum)'!R21</f>
        <v>141891</v>
      </c>
      <c r="X21" s="23">
        <f t="shared" si="6"/>
        <v>141891</v>
      </c>
      <c r="Y21" s="23">
        <f>'6. Key Financials (accum)'!T21</f>
        <v>0</v>
      </c>
    </row>
    <row r="22" spans="1:26" ht="13" x14ac:dyDescent="0.3">
      <c r="A22" s="6" t="s">
        <v>57</v>
      </c>
      <c r="B22" s="9"/>
      <c r="C22" s="22"/>
      <c r="D22" s="22"/>
      <c r="E22" s="23"/>
      <c r="F22" s="23"/>
      <c r="G22" s="25"/>
      <c r="H22" s="25"/>
      <c r="I22" s="23"/>
      <c r="J22" s="23"/>
      <c r="K22" s="25"/>
      <c r="L22" s="25"/>
      <c r="M22" s="23"/>
      <c r="N22" s="23"/>
      <c r="O22" s="25"/>
      <c r="P22" s="25"/>
      <c r="Q22" s="23"/>
      <c r="R22" s="23"/>
      <c r="S22" s="25"/>
      <c r="T22" s="25"/>
      <c r="U22" s="22">
        <v>273697</v>
      </c>
      <c r="V22" s="23"/>
      <c r="W22" s="23">
        <f>'6. Key Financials (accum)'!S22-'6. Key Financials (accum)'!R22</f>
        <v>246453.5756291498</v>
      </c>
      <c r="X22" s="23">
        <f t="shared" si="6"/>
        <v>246453.5756291498</v>
      </c>
      <c r="Y22" s="23">
        <f>'6. Key Financials (accum)'!T22</f>
        <v>469977</v>
      </c>
      <c r="Z22" s="22"/>
    </row>
    <row r="23" spans="1:26" s="7" customFormat="1" ht="13" x14ac:dyDescent="0.3">
      <c r="A23" s="14" t="s">
        <v>98</v>
      </c>
      <c r="B23" s="44"/>
      <c r="C23" s="45">
        <f>C11-(C24+C25)</f>
        <v>27486</v>
      </c>
      <c r="D23" s="45">
        <f>D11-(D24+D25)</f>
        <v>377329</v>
      </c>
      <c r="E23" s="45">
        <f>E11-(E24+E25)</f>
        <v>1467226</v>
      </c>
      <c r="F23" s="45">
        <f>'6. Key Financials (accum)'!F23-'6. Key Financials (accum)'!E23</f>
        <v>1060076</v>
      </c>
      <c r="G23" s="45">
        <f>G11-(G24+G25)</f>
        <v>123970</v>
      </c>
      <c r="H23" s="45">
        <f t="shared" ref="H23:H25" si="12">G23+F23</f>
        <v>1184046</v>
      </c>
      <c r="I23" s="45">
        <f>I11-(I24+I25)</f>
        <v>1401299</v>
      </c>
      <c r="J23" s="45">
        <f>J11-(J24+J25)</f>
        <v>1895558</v>
      </c>
      <c r="K23" s="45">
        <f>K11-(K24+K25)</f>
        <v>-16154</v>
      </c>
      <c r="L23" s="45">
        <f t="shared" ref="L23:L25" si="13">K23+J23</f>
        <v>1879404</v>
      </c>
      <c r="M23" s="45">
        <f t="shared" ref="M23:Q23" si="14">M11-(M24+M25)</f>
        <v>2035283</v>
      </c>
      <c r="N23" s="45">
        <f>N11-(N24+N25)</f>
        <v>2863506</v>
      </c>
      <c r="O23" s="45">
        <f>O11-(O24+O25)</f>
        <v>-444987</v>
      </c>
      <c r="P23" s="45">
        <f t="shared" ref="P23:P25" si="15">O23+N23</f>
        <v>2418519</v>
      </c>
      <c r="Q23" s="45">
        <f t="shared" si="14"/>
        <v>2767068</v>
      </c>
      <c r="R23" s="45">
        <f t="shared" ref="R23:W23" si="16">R11-(R24+R25)</f>
        <v>3740324</v>
      </c>
      <c r="S23" s="45">
        <f t="shared" si="16"/>
        <v>-453344</v>
      </c>
      <c r="T23" s="45">
        <f t="shared" si="16"/>
        <v>3286980</v>
      </c>
      <c r="U23" s="45">
        <f t="shared" si="16"/>
        <v>1006321</v>
      </c>
      <c r="V23" s="45">
        <f t="shared" si="16"/>
        <v>2687718</v>
      </c>
      <c r="W23" s="45">
        <f t="shared" si="16"/>
        <v>-133861.93023177428</v>
      </c>
      <c r="X23" s="45">
        <f t="shared" si="6"/>
        <v>2553856.0697682258</v>
      </c>
      <c r="Y23" s="45">
        <f>'6. Key Financials (accum)'!T23</f>
        <v>1437824</v>
      </c>
    </row>
    <row r="24" spans="1:26" ht="13" x14ac:dyDescent="0.3">
      <c r="A24" s="6" t="s">
        <v>90</v>
      </c>
      <c r="B24" s="9" t="s">
        <v>43</v>
      </c>
      <c r="C24" s="22">
        <f>-C9</f>
        <v>8650</v>
      </c>
      <c r="D24" s="22">
        <f t="shared" ref="D24:V24" si="17">-D9</f>
        <v>130527</v>
      </c>
      <c r="E24" s="22">
        <f t="shared" si="17"/>
        <v>0</v>
      </c>
      <c r="F24" s="22">
        <f>'6. Key Financials (accum)'!F24-'6. Key Financials (accum)'!E24</f>
        <v>0</v>
      </c>
      <c r="G24" s="22">
        <f t="shared" si="17"/>
        <v>0</v>
      </c>
      <c r="H24" s="22">
        <f t="shared" si="12"/>
        <v>0</v>
      </c>
      <c r="I24" s="22">
        <f t="shared" si="17"/>
        <v>465109</v>
      </c>
      <c r="J24" s="22">
        <f>-J9</f>
        <v>111939</v>
      </c>
      <c r="K24" s="22">
        <f>-K9</f>
        <v>0</v>
      </c>
      <c r="L24" s="22">
        <f t="shared" si="13"/>
        <v>111939</v>
      </c>
      <c r="M24" s="22">
        <f t="shared" si="17"/>
        <v>68</v>
      </c>
      <c r="N24" s="22">
        <f>-N9</f>
        <v>4556</v>
      </c>
      <c r="O24" s="22">
        <f>-O9</f>
        <v>1749</v>
      </c>
      <c r="P24" s="22">
        <f t="shared" si="15"/>
        <v>6305</v>
      </c>
      <c r="Q24" s="22">
        <f t="shared" si="17"/>
        <v>1561</v>
      </c>
      <c r="R24" s="22">
        <f>-R9</f>
        <v>1353</v>
      </c>
      <c r="S24" s="22">
        <f>-S9</f>
        <v>5478</v>
      </c>
      <c r="T24" s="22">
        <f t="shared" ref="T24:T25" si="18">S24+R24</f>
        <v>6831</v>
      </c>
      <c r="U24" s="22">
        <f t="shared" si="17"/>
        <v>6443</v>
      </c>
      <c r="V24" s="22">
        <f t="shared" si="17"/>
        <v>-4048</v>
      </c>
      <c r="W24" s="22">
        <f>'6. Key Financials (accum)'!S24-'6. Key Financials (accum)'!R24</f>
        <v>2928</v>
      </c>
      <c r="X24" s="22">
        <f t="shared" si="6"/>
        <v>-1120</v>
      </c>
      <c r="Y24" s="22">
        <f>'6. Key Financials (accum)'!T24</f>
        <v>0</v>
      </c>
    </row>
    <row r="25" spans="1:26" ht="13" x14ac:dyDescent="0.3">
      <c r="A25" s="6" t="s">
        <v>99</v>
      </c>
      <c r="B25" s="9" t="s">
        <v>100</v>
      </c>
      <c r="C25" s="22">
        <v>-7762</v>
      </c>
      <c r="D25" s="22">
        <v>-96016</v>
      </c>
      <c r="E25" s="22">
        <v>0</v>
      </c>
      <c r="F25" s="22">
        <f>'6. Key Financials (accum)'!F25-'6. Key Financials (accum)'!E25</f>
        <v>0</v>
      </c>
      <c r="G25" s="26">
        <v>0</v>
      </c>
      <c r="H25" s="26">
        <f t="shared" si="12"/>
        <v>0</v>
      </c>
      <c r="I25" s="22">
        <v>-495064</v>
      </c>
      <c r="J25" s="22">
        <f>'6. Key Financials (accum)'!I25-'6. Key Financials (accum)'!H25</f>
        <v>-131868</v>
      </c>
      <c r="K25" s="22">
        <f>'6. Key Financials (accum)'!J25-'6. Key Financials (accum)'!I25</f>
        <v>-146</v>
      </c>
      <c r="L25" s="22">
        <f t="shared" si="13"/>
        <v>-132014</v>
      </c>
      <c r="M25" s="22">
        <v>-26</v>
      </c>
      <c r="N25" s="22">
        <f>'6. Key Financials (accum)'!L25-'6. Key Financials (accum)'!K25</f>
        <v>-1392</v>
      </c>
      <c r="O25" s="22">
        <f>'6. Key Financials (accum)'!M25-'6. Key Financials (accum)'!L25</f>
        <v>-2388</v>
      </c>
      <c r="P25" s="22">
        <f t="shared" si="15"/>
        <v>-3780</v>
      </c>
      <c r="Q25" s="22">
        <v>-890</v>
      </c>
      <c r="R25" s="22">
        <f>'6. Key Financials (accum)'!O25-'6. Key Financials (accum)'!N25</f>
        <v>-4803</v>
      </c>
      <c r="S25" s="22">
        <f>'6. Key Financials (accum)'!P25-'6. Key Financials (accum)'!O25</f>
        <v>-3035</v>
      </c>
      <c r="T25" s="22">
        <f t="shared" si="18"/>
        <v>-7838</v>
      </c>
      <c r="U25" s="22">
        <v>-3844</v>
      </c>
      <c r="V25" s="22">
        <f>'3. Income Statement (period)'!U20</f>
        <v>1369</v>
      </c>
      <c r="W25" s="22">
        <f>'6. Key Financials (accum)'!S25-'6. Key Financials (accum)'!R25</f>
        <v>-3445.3753559514298</v>
      </c>
      <c r="X25" s="22">
        <f t="shared" si="6"/>
        <v>-2076.3753559514298</v>
      </c>
      <c r="Y25" s="22" t="str">
        <f>'6. Key Financials (accum)'!T25</f>
        <v>-</v>
      </c>
    </row>
    <row r="26" spans="1:26" ht="13" x14ac:dyDescent="0.3">
      <c r="B26" s="9"/>
      <c r="C26" s="27"/>
      <c r="D26" s="27"/>
      <c r="E26" s="28"/>
      <c r="F26" s="29"/>
      <c r="G26" s="27"/>
      <c r="H26" s="27"/>
      <c r="I26" s="28"/>
      <c r="J26" s="29"/>
      <c r="K26" s="28"/>
      <c r="L26" s="28"/>
      <c r="M26" s="28"/>
      <c r="N26" s="29"/>
      <c r="O26" s="28"/>
      <c r="P26" s="28"/>
      <c r="Q26" s="28"/>
      <c r="R26" s="29"/>
      <c r="S26" s="28"/>
      <c r="T26" s="28"/>
      <c r="U26" s="28"/>
      <c r="V26" s="28"/>
      <c r="W26" s="28"/>
      <c r="X26" s="28"/>
      <c r="Y26" s="28">
        <f>'6. Key Financials (accum)'!T26</f>
        <v>0</v>
      </c>
    </row>
    <row r="27" spans="1:26" s="7" customFormat="1" ht="13" x14ac:dyDescent="0.3">
      <c r="A27" s="7" t="s">
        <v>101</v>
      </c>
      <c r="B27" s="9" t="s">
        <v>102</v>
      </c>
      <c r="C27" s="30">
        <f t="shared" ref="C27:U27" si="19">C11/C5</f>
        <v>0.41255070735856464</v>
      </c>
      <c r="D27" s="30">
        <f t="shared" si="19"/>
        <v>0.48141563127939152</v>
      </c>
      <c r="E27" s="30">
        <f t="shared" si="19"/>
        <v>0.74645425250585828</v>
      </c>
      <c r="F27" s="30">
        <f>F11/F5</f>
        <v>0.61041324893343696</v>
      </c>
      <c r="G27" s="30">
        <f>G11/G5</f>
        <v>0.29094245924646445</v>
      </c>
      <c r="H27" s="30">
        <f>H11/H5</f>
        <v>0.5474721777957795</v>
      </c>
      <c r="I27" s="30">
        <f t="shared" si="19"/>
        <v>0.42899276119449675</v>
      </c>
      <c r="J27" s="30">
        <f>J11/J5</f>
        <v>0.60545038956947383</v>
      </c>
      <c r="K27" s="30">
        <f>K11/K5</f>
        <v>-2.4464042360314821E-2</v>
      </c>
      <c r="L27" s="30">
        <f>L11/L5</f>
        <v>0.49395182125455378</v>
      </c>
      <c r="M27" s="30">
        <f t="shared" si="19"/>
        <v>0.45876775947908532</v>
      </c>
      <c r="N27" s="30">
        <f>N11/N5</f>
        <v>0.56839938390865863</v>
      </c>
      <c r="O27" s="30">
        <f>O11/O5</f>
        <v>-0.35612957053567362</v>
      </c>
      <c r="P27" s="30">
        <f>P11/P5</f>
        <v>0.38461559235999876</v>
      </c>
      <c r="Q27" s="30">
        <f t="shared" si="19"/>
        <v>0.43949428619429065</v>
      </c>
      <c r="R27" s="30">
        <f>R11/R5</f>
        <v>0.60201928943218341</v>
      </c>
      <c r="S27" s="30">
        <f>S11/S5</f>
        <v>-0.25056820897197801</v>
      </c>
      <c r="T27" s="30">
        <f>T11/T5</f>
        <v>0.41040050347538143</v>
      </c>
      <c r="U27" s="30">
        <f t="shared" si="19"/>
        <v>0.18792148319617766</v>
      </c>
      <c r="V27" s="30">
        <f>V11/V5</f>
        <v>0.49756631526826312</v>
      </c>
      <c r="W27" s="30">
        <f>W11/W5</f>
        <v>-7.9375357709411745E-2</v>
      </c>
      <c r="X27" s="30">
        <f>X11/X5</f>
        <v>0.35978986010647507</v>
      </c>
      <c r="Y27" s="30">
        <f>'6. Key Financials (accum)'!T27</f>
        <v>0.2584049859935621</v>
      </c>
    </row>
    <row r="28" spans="1:26" ht="13" x14ac:dyDescent="0.3">
      <c r="B28" s="9"/>
      <c r="C28" s="27"/>
      <c r="D28" s="27"/>
      <c r="E28" s="28"/>
      <c r="F28" s="28"/>
      <c r="G28" s="27"/>
      <c r="H28" s="27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>
        <f>'6. Key Financials (accum)'!T28</f>
        <v>0</v>
      </c>
    </row>
    <row r="29" spans="1:26" s="7" customFormat="1" ht="13" x14ac:dyDescent="0.3">
      <c r="A29" s="7" t="s">
        <v>103</v>
      </c>
      <c r="B29" s="9" t="s">
        <v>104</v>
      </c>
      <c r="C29" s="30">
        <f t="shared" ref="C29:U29" si="20">C23/C7</f>
        <v>0.45713240308014702</v>
      </c>
      <c r="D29" s="30">
        <f t="shared" si="20"/>
        <v>0.52048968894406511</v>
      </c>
      <c r="E29" s="30">
        <f t="shared" si="20"/>
        <v>0.74645425250585828</v>
      </c>
      <c r="F29" s="30">
        <f>F23/F7</f>
        <v>0.61041324893343696</v>
      </c>
      <c r="G29" s="30">
        <f t="shared" si="20"/>
        <v>0.29094245924646445</v>
      </c>
      <c r="H29" s="30">
        <f>H23/H7</f>
        <v>0.5474721777957795</v>
      </c>
      <c r="I29" s="30">
        <f t="shared" si="20"/>
        <v>0.51300488257403942</v>
      </c>
      <c r="J29" s="30">
        <f>J23/J7</f>
        <v>0.63482194048965024</v>
      </c>
      <c r="K29" s="30">
        <f>K23/K7</f>
        <v>-2.4244916582118137E-2</v>
      </c>
      <c r="L29" s="30">
        <f>L23/L7</f>
        <v>0.51458771191035013</v>
      </c>
      <c r="M29" s="30">
        <f t="shared" si="20"/>
        <v>0.45876532423774397</v>
      </c>
      <c r="N29" s="30">
        <f>N23/N7</f>
        <v>0.56828539516540677</v>
      </c>
      <c r="O29" s="30">
        <f>O23/O7</f>
        <v>-0.35611666242515327</v>
      </c>
      <c r="P29" s="30">
        <f>P23/P7</f>
        <v>0.38459969028717295</v>
      </c>
      <c r="Q29" s="30">
        <f t="shared" si="20"/>
        <v>0.43949667669579684</v>
      </c>
      <c r="R29" s="30">
        <f>R23/R7</f>
        <v>0.60270646548112439</v>
      </c>
      <c r="S29" s="30">
        <f>S23/S7</f>
        <v>-0.25269504067922827</v>
      </c>
      <c r="T29" s="30">
        <f>T23/T7</f>
        <v>0.41087681420654915</v>
      </c>
      <c r="U29" s="30">
        <f t="shared" si="20"/>
        <v>0.18766260225141937</v>
      </c>
      <c r="V29" s="30">
        <f>V23/V7</f>
        <v>0.49768942698974444</v>
      </c>
      <c r="W29" s="30">
        <f t="shared" ref="W29:X29" si="21">W23/W7</f>
        <v>-7.9206742968046931E-2</v>
      </c>
      <c r="X29" s="30">
        <f t="shared" si="21"/>
        <v>0.36018382959442563</v>
      </c>
      <c r="Y29" s="30">
        <f>'6. Key Financials (accum)'!T29</f>
        <v>0.2584049859935621</v>
      </c>
    </row>
    <row r="30" spans="1:26" ht="13" x14ac:dyDescent="0.3">
      <c r="B30" s="9"/>
      <c r="C30" s="31"/>
      <c r="D30" s="31"/>
      <c r="E30" s="28"/>
      <c r="F30" s="29"/>
      <c r="G30" s="31"/>
      <c r="H30" s="31"/>
      <c r="I30" s="28"/>
      <c r="J30" s="29"/>
      <c r="K30" s="28"/>
      <c r="L30" s="28"/>
      <c r="M30" s="28"/>
      <c r="N30" s="29"/>
      <c r="O30" s="28"/>
      <c r="P30" s="28"/>
      <c r="Q30" s="28"/>
      <c r="R30" s="29"/>
      <c r="S30" s="28"/>
      <c r="T30" s="28"/>
      <c r="U30" s="28"/>
      <c r="V30" s="28"/>
      <c r="W30" s="28"/>
      <c r="X30" s="28"/>
      <c r="Y30" s="28">
        <f>'6. Key Financials (accum)'!T30</f>
        <v>0</v>
      </c>
    </row>
    <row r="31" spans="1:26" s="7" customFormat="1" ht="13" x14ac:dyDescent="0.3">
      <c r="A31" s="7" t="s">
        <v>105</v>
      </c>
      <c r="B31" s="9" t="s">
        <v>92</v>
      </c>
      <c r="C31" s="26">
        <f>C12</f>
        <v>21597</v>
      </c>
      <c r="D31" s="26">
        <f t="shared" ref="D31:V31" si="22">D12</f>
        <v>223533</v>
      </c>
      <c r="E31" s="26">
        <f t="shared" si="22"/>
        <v>1056911</v>
      </c>
      <c r="F31" s="26">
        <f>F12</f>
        <v>749507</v>
      </c>
      <c r="G31" s="26">
        <f>G12</f>
        <v>-9992</v>
      </c>
      <c r="H31" s="26">
        <f>H12</f>
        <v>739515</v>
      </c>
      <c r="I31" s="26">
        <f t="shared" si="22"/>
        <v>384896</v>
      </c>
      <c r="J31" s="26">
        <f>J12</f>
        <v>1246881</v>
      </c>
      <c r="K31" s="26">
        <f>K12</f>
        <v>-801273</v>
      </c>
      <c r="L31" s="26">
        <f>L12</f>
        <v>445608</v>
      </c>
      <c r="M31" s="26">
        <f t="shared" si="22"/>
        <v>1262523</v>
      </c>
      <c r="N31" s="26">
        <f>N12</f>
        <v>1826429</v>
      </c>
      <c r="O31" s="26">
        <f>O12</f>
        <v>-1148790</v>
      </c>
      <c r="P31" s="26">
        <f>P12</f>
        <v>677639</v>
      </c>
      <c r="Q31" s="26">
        <f t="shared" si="22"/>
        <v>258695</v>
      </c>
      <c r="R31" s="26">
        <f>R12</f>
        <v>2647180</v>
      </c>
      <c r="S31" s="26">
        <f>S12</f>
        <v>-919727</v>
      </c>
      <c r="T31" s="26">
        <f>T12</f>
        <v>1727453</v>
      </c>
      <c r="U31" s="26">
        <f t="shared" si="22"/>
        <v>-1892948</v>
      </c>
      <c r="V31" s="26">
        <f t="shared" si="22"/>
        <v>729772</v>
      </c>
      <c r="W31" s="26">
        <f>'6. Key Financials (accum)'!S31-'6. Key Financials (accum)'!R31</f>
        <v>-1768931.8812168753</v>
      </c>
      <c r="X31" s="26">
        <f t="shared" ref="X31" si="23">W31+V31</f>
        <v>-1039159.8812168753</v>
      </c>
      <c r="Y31" s="26">
        <f>'6. Key Financials (accum)'!T31</f>
        <v>-1765625</v>
      </c>
    </row>
    <row r="32" spans="1:26" ht="13" x14ac:dyDescent="0.3">
      <c r="B32" s="9"/>
      <c r="C32" s="22"/>
      <c r="D32" s="22"/>
      <c r="E32" s="23"/>
      <c r="F32" s="23"/>
      <c r="G32" s="22"/>
      <c r="H32" s="22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>
        <f>'6. Key Financials (accum)'!T32</f>
        <v>0</v>
      </c>
    </row>
    <row r="33" spans="1:25" s="7" customFormat="1" ht="13" x14ac:dyDescent="0.3">
      <c r="A33" s="7" t="s">
        <v>106</v>
      </c>
      <c r="B33" s="9" t="s">
        <v>153</v>
      </c>
      <c r="C33" s="21">
        <f t="shared" ref="C33:W33" si="24">C31+C21</f>
        <v>21597</v>
      </c>
      <c r="D33" s="21">
        <f t="shared" si="24"/>
        <v>223533</v>
      </c>
      <c r="E33" s="21">
        <f t="shared" si="24"/>
        <v>1056911</v>
      </c>
      <c r="F33" s="21">
        <f t="shared" si="24"/>
        <v>749507</v>
      </c>
      <c r="G33" s="21">
        <f t="shared" si="24"/>
        <v>-9992</v>
      </c>
      <c r="H33" s="21">
        <f t="shared" si="24"/>
        <v>739515</v>
      </c>
      <c r="I33" s="21">
        <f t="shared" si="24"/>
        <v>384896</v>
      </c>
      <c r="J33" s="21">
        <f t="shared" si="24"/>
        <v>1246881</v>
      </c>
      <c r="K33" s="21">
        <f t="shared" si="24"/>
        <v>-226727</v>
      </c>
      <c r="L33" s="21">
        <f t="shared" si="24"/>
        <v>1020154</v>
      </c>
      <c r="M33" s="21">
        <f t="shared" si="24"/>
        <v>1262523</v>
      </c>
      <c r="N33" s="21">
        <f t="shared" si="24"/>
        <v>1826429</v>
      </c>
      <c r="O33" s="21">
        <f t="shared" si="24"/>
        <v>-1148790</v>
      </c>
      <c r="P33" s="21">
        <f t="shared" si="24"/>
        <v>677639</v>
      </c>
      <c r="Q33" s="21">
        <f t="shared" si="24"/>
        <v>258695</v>
      </c>
      <c r="R33" s="21">
        <f t="shared" si="24"/>
        <v>2647180</v>
      </c>
      <c r="S33" s="21">
        <f t="shared" si="24"/>
        <v>-707313</v>
      </c>
      <c r="T33" s="21">
        <f t="shared" si="24"/>
        <v>1939867</v>
      </c>
      <c r="U33" s="21">
        <f t="shared" si="24"/>
        <v>-1892948</v>
      </c>
      <c r="V33" s="21">
        <f t="shared" si="24"/>
        <v>729772</v>
      </c>
      <c r="W33" s="21">
        <f t="shared" si="24"/>
        <v>-1627040.8812168753</v>
      </c>
      <c r="X33" s="21">
        <f>X31+X21</f>
        <v>-897268.88121687528</v>
      </c>
      <c r="Y33" s="21">
        <f>'6. Key Financials (accum)'!T33</f>
        <v>-1737737</v>
      </c>
    </row>
    <row r="34" spans="1:25" ht="13" x14ac:dyDescent="0.3">
      <c r="B34" s="9"/>
      <c r="C34" s="22"/>
      <c r="D34" s="22"/>
      <c r="E34" s="23"/>
      <c r="F34" s="23"/>
      <c r="G34" s="22"/>
      <c r="H34" s="22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>
        <f>'6. Key Financials (accum)'!T34</f>
        <v>0</v>
      </c>
    </row>
    <row r="35" spans="1:25" s="7" customFormat="1" ht="13" x14ac:dyDescent="0.3">
      <c r="A35" s="7" t="s">
        <v>107</v>
      </c>
      <c r="B35" s="9" t="s">
        <v>1</v>
      </c>
      <c r="C35" s="21">
        <f>'4. Cash Flow Statement (accum)'!B23</f>
        <v>94599</v>
      </c>
      <c r="D35" s="21">
        <f>'4. Cash Flow Statement (accum)'!C23</f>
        <v>278740</v>
      </c>
      <c r="E35" s="21">
        <f>'4. Cash Flow Statement (accum)'!D23</f>
        <v>1272687</v>
      </c>
      <c r="F35" s="21">
        <f>'6. Key Financials (accum)'!F35-'6. Key Financials (accum)'!E35</f>
        <v>1070301</v>
      </c>
      <c r="G35" s="21">
        <f>'6. Key Financials (accum)'!G35-'6. Key Financials (accum)'!F35</f>
        <v>-615424</v>
      </c>
      <c r="H35" s="21">
        <f>G35+F35</f>
        <v>454877</v>
      </c>
      <c r="I35" s="21">
        <f>'4. Cash Flow Statement (accum)'!G23</f>
        <v>992980</v>
      </c>
      <c r="J35" s="21">
        <f>'6. Key Financials (accum)'!I35-'6. Key Financials (accum)'!H35</f>
        <v>1487627</v>
      </c>
      <c r="K35" s="21">
        <f>'6. Key Financials (accum)'!J35-'6. Key Financials (accum)'!I35</f>
        <v>-329315</v>
      </c>
      <c r="L35" s="21">
        <f>K35+J35</f>
        <v>1158312</v>
      </c>
      <c r="M35" s="21">
        <f>'4. Cash Flow Statement (accum)'!J23</f>
        <v>1553167</v>
      </c>
      <c r="N35" s="21">
        <f>'6. Key Financials (accum)'!L35-'6. Key Financials (accum)'!K35</f>
        <v>2766888</v>
      </c>
      <c r="O35" s="21">
        <f>'6. Key Financials (accum)'!M35-'6. Key Financials (accum)'!L35</f>
        <v>-1439330</v>
      </c>
      <c r="P35" s="21">
        <f>O35+N35</f>
        <v>1327558</v>
      </c>
      <c r="Q35" s="21">
        <f>'4. Cash Flow Statement (accum)'!M23</f>
        <v>2176684</v>
      </c>
      <c r="R35" s="21">
        <f>'6. Key Financials (accum)'!O35-'6. Key Financials (accum)'!N35</f>
        <v>3509943</v>
      </c>
      <c r="S35" s="21">
        <f>'6. Key Financials (accum)'!P35-'6. Key Financials (accum)'!O35</f>
        <v>-1842551</v>
      </c>
      <c r="T35" s="21">
        <f>S35+R35</f>
        <v>1667392</v>
      </c>
      <c r="U35" s="21">
        <f>'4. Cash Flow Statement (accum)'!P23</f>
        <v>157797</v>
      </c>
      <c r="V35" s="21">
        <f>'6. Key Financials (accum)'!R35-'6. Key Financials (accum)'!Q35</f>
        <v>2084694</v>
      </c>
      <c r="W35" s="21">
        <f>'6. Key Financials (accum)'!S35-'6. Key Financials (accum)'!R35</f>
        <v>-854350.42984217126</v>
      </c>
      <c r="X35" s="21">
        <f t="shared" ref="X35" si="25">W35+V35</f>
        <v>1230343.5701578287</v>
      </c>
      <c r="Y35" s="21">
        <f>'6. Key Financials (accum)'!T35</f>
        <v>301772</v>
      </c>
    </row>
    <row r="36" spans="1:25" ht="13" x14ac:dyDescent="0.3">
      <c r="B36" s="9"/>
      <c r="C36" s="23"/>
      <c r="D36" s="23"/>
      <c r="E36" s="22"/>
      <c r="F36" s="23"/>
      <c r="G36" s="23"/>
      <c r="H36" s="23"/>
      <c r="I36" s="22"/>
      <c r="J36" s="23"/>
      <c r="K36" s="22"/>
      <c r="L36" s="22"/>
      <c r="M36" s="22"/>
      <c r="N36" s="23"/>
      <c r="O36" s="22"/>
      <c r="P36" s="22"/>
      <c r="Q36" s="22"/>
      <c r="R36" s="23"/>
      <c r="S36" s="22"/>
      <c r="T36" s="22"/>
      <c r="U36" s="22"/>
      <c r="V36" s="22"/>
      <c r="W36" s="22"/>
      <c r="X36" s="22"/>
      <c r="Y36" s="22">
        <f>'6. Key Financials (accum)'!T36</f>
        <v>0</v>
      </c>
    </row>
    <row r="37" spans="1:25" s="7" customFormat="1" ht="13" x14ac:dyDescent="0.3">
      <c r="A37" s="14" t="s">
        <v>152</v>
      </c>
      <c r="B37" s="44"/>
      <c r="C37" s="46">
        <f t="shared" ref="C37:U37" si="26">SUM(C38:C39)</f>
        <v>50697</v>
      </c>
      <c r="D37" s="46">
        <f t="shared" si="26"/>
        <v>1278762</v>
      </c>
      <c r="E37" s="46">
        <f t="shared" si="26"/>
        <v>1611156</v>
      </c>
      <c r="F37" s="46">
        <f>SUM(F38:F39)</f>
        <v>277792</v>
      </c>
      <c r="G37" s="46">
        <f>SUM(G38:G39)</f>
        <v>1316004</v>
      </c>
      <c r="H37" s="46">
        <f t="shared" ref="H37:H39" si="27">G37+F37</f>
        <v>1593796</v>
      </c>
      <c r="I37" s="46">
        <f t="shared" si="26"/>
        <v>1603241</v>
      </c>
      <c r="J37" s="46">
        <f t="shared" si="26"/>
        <v>220246</v>
      </c>
      <c r="K37" s="46">
        <f>SUM(K38:K39)</f>
        <v>1941892</v>
      </c>
      <c r="L37" s="46">
        <f t="shared" ref="L37:L39" si="28">K37+J37</f>
        <v>2162138</v>
      </c>
      <c r="M37" s="46">
        <f t="shared" si="26"/>
        <v>2226194</v>
      </c>
      <c r="N37" s="46">
        <f t="shared" ref="N37" si="29">SUM(N38:N39)</f>
        <v>1140585</v>
      </c>
      <c r="O37" s="46">
        <f>SUM(O38:O39)</f>
        <v>2996086</v>
      </c>
      <c r="P37" s="46">
        <f t="shared" ref="P37:P39" si="30">O37+N37</f>
        <v>4136671</v>
      </c>
      <c r="Q37" s="46">
        <f t="shared" si="26"/>
        <v>3458978</v>
      </c>
      <c r="R37" s="46">
        <f t="shared" ref="R37" si="31">SUM(R38:R39)</f>
        <v>565561</v>
      </c>
      <c r="S37" s="46">
        <f>SUM(S38:S39)</f>
        <v>866468</v>
      </c>
      <c r="T37" s="46">
        <f t="shared" ref="T37:T39" si="32">S37+R37</f>
        <v>1432029</v>
      </c>
      <c r="U37" s="46">
        <f t="shared" si="26"/>
        <v>2411447</v>
      </c>
      <c r="V37" s="46">
        <f>'6. Key Financials (accum)'!R37-'6. Key Financials (accum)'!Q37</f>
        <v>1019707</v>
      </c>
      <c r="W37" s="46">
        <f>'6. Key Financials (accum)'!S37-'6. Key Financials (accum)'!R37</f>
        <v>243922</v>
      </c>
      <c r="X37" s="46">
        <f t="shared" ref="X37:X39" si="33">W37+V37</f>
        <v>1263629</v>
      </c>
      <c r="Y37" s="46">
        <f>'6. Key Financials (accum)'!T37</f>
        <v>618675</v>
      </c>
    </row>
    <row r="38" spans="1:25" ht="13" x14ac:dyDescent="0.3">
      <c r="A38" s="6" t="s">
        <v>67</v>
      </c>
      <c r="B38" s="9" t="s">
        <v>1</v>
      </c>
      <c r="C38" s="23">
        <f>-('4. Cash Flow Statement (accum)'!B26)</f>
        <v>39113</v>
      </c>
      <c r="D38" s="23">
        <f>-('4. Cash Flow Statement (accum)'!C26)</f>
        <v>1273449</v>
      </c>
      <c r="E38" s="23">
        <f>-('4. Cash Flow Statement (accum)'!D26)</f>
        <v>1610251</v>
      </c>
      <c r="F38" s="23">
        <f>'6. Key Financials (accum)'!F38-'6. Key Financials (accum)'!E38</f>
        <v>277791</v>
      </c>
      <c r="G38" s="23">
        <f>'6. Key Financials (accum)'!G38-'6. Key Financials (accum)'!F38</f>
        <v>1315000</v>
      </c>
      <c r="H38" s="23">
        <f t="shared" si="27"/>
        <v>1592791</v>
      </c>
      <c r="I38" s="23">
        <f>-('4. Cash Flow Statement (accum)'!G26)</f>
        <v>1594835</v>
      </c>
      <c r="J38" s="23">
        <f>'6. Key Financials (accum)'!I38-'6. Key Financials (accum)'!H38</f>
        <v>213434</v>
      </c>
      <c r="K38" s="23">
        <f>'6. Key Financials (accum)'!J38-'6. Key Financials (accum)'!I38</f>
        <v>1938395</v>
      </c>
      <c r="L38" s="23">
        <f t="shared" si="28"/>
        <v>2151829</v>
      </c>
      <c r="M38" s="23">
        <f>-('4. Cash Flow Statement (accum)'!J26)</f>
        <v>2206698</v>
      </c>
      <c r="N38" s="23">
        <f>'6. Key Financials (accum)'!L38-'6. Key Financials (accum)'!K38</f>
        <v>1124200</v>
      </c>
      <c r="O38" s="23">
        <f>'6. Key Financials (accum)'!M38-'6. Key Financials (accum)'!L38</f>
        <v>2979311</v>
      </c>
      <c r="P38" s="23">
        <f t="shared" si="30"/>
        <v>4103511</v>
      </c>
      <c r="Q38" s="23">
        <f>-('4. Cash Flow Statement (accum)'!M26)</f>
        <v>3376830</v>
      </c>
      <c r="R38" s="23">
        <f>'6. Key Financials (accum)'!O38-'6. Key Financials (accum)'!N38</f>
        <v>441752</v>
      </c>
      <c r="S38" s="23">
        <f>'6. Key Financials (accum)'!P38-'6. Key Financials (accum)'!O38</f>
        <v>809909</v>
      </c>
      <c r="T38" s="23">
        <f t="shared" si="32"/>
        <v>1251661</v>
      </c>
      <c r="U38" s="23">
        <f>-('4. Cash Flow Statement (accum)'!P26)</f>
        <v>2255468</v>
      </c>
      <c r="V38" s="23">
        <f>'6. Key Financials (accum)'!R38-'6. Key Financials (accum)'!Q38</f>
        <v>945282</v>
      </c>
      <c r="W38" s="23">
        <f>'6. Key Financials (accum)'!S38-'6. Key Financials (accum)'!R38</f>
        <v>209698</v>
      </c>
      <c r="X38" s="23">
        <f t="shared" si="33"/>
        <v>1154980</v>
      </c>
      <c r="Y38" s="23">
        <f>'6. Key Financials (accum)'!T38</f>
        <v>493721</v>
      </c>
    </row>
    <row r="39" spans="1:25" ht="13" x14ac:dyDescent="0.3">
      <c r="A39" s="6" t="s">
        <v>68</v>
      </c>
      <c r="B39" s="9" t="s">
        <v>1</v>
      </c>
      <c r="C39" s="23">
        <f>-('4. Cash Flow Statement (accum)'!B27)</f>
        <v>11584</v>
      </c>
      <c r="D39" s="23">
        <f>-('4. Cash Flow Statement (accum)'!C27)</f>
        <v>5313</v>
      </c>
      <c r="E39" s="23">
        <f>-('4. Cash Flow Statement (accum)'!D27)</f>
        <v>905</v>
      </c>
      <c r="F39" s="23">
        <f>'6. Key Financials (accum)'!F39-'6. Key Financials (accum)'!E39</f>
        <v>1</v>
      </c>
      <c r="G39" s="23">
        <f>'6. Key Financials (accum)'!G39-'6. Key Financials (accum)'!F39</f>
        <v>1004</v>
      </c>
      <c r="H39" s="23">
        <f t="shared" si="27"/>
        <v>1005</v>
      </c>
      <c r="I39" s="23">
        <f>-('4. Cash Flow Statement (accum)'!G27)</f>
        <v>8406</v>
      </c>
      <c r="J39" s="23">
        <f>'6. Key Financials (accum)'!I39-'6. Key Financials (accum)'!H39</f>
        <v>6812</v>
      </c>
      <c r="K39" s="23">
        <f>'6. Key Financials (accum)'!J39-'6. Key Financials (accum)'!I39</f>
        <v>3497</v>
      </c>
      <c r="L39" s="23">
        <f t="shared" si="28"/>
        <v>10309</v>
      </c>
      <c r="M39" s="23">
        <f>-('4. Cash Flow Statement (accum)'!J27)</f>
        <v>19496</v>
      </c>
      <c r="N39" s="23">
        <f>'6. Key Financials (accum)'!L39-'6. Key Financials (accum)'!K39</f>
        <v>16385</v>
      </c>
      <c r="O39" s="23">
        <f>'6. Key Financials (accum)'!M39-'6. Key Financials (accum)'!L39</f>
        <v>16775</v>
      </c>
      <c r="P39" s="23">
        <f t="shared" si="30"/>
        <v>33160</v>
      </c>
      <c r="Q39" s="23">
        <f>-('4. Cash Flow Statement (accum)'!M27)</f>
        <v>82148</v>
      </c>
      <c r="R39" s="23">
        <f>'6. Key Financials (accum)'!O39-'6. Key Financials (accum)'!N39</f>
        <v>123809</v>
      </c>
      <c r="S39" s="23">
        <f>'6. Key Financials (accum)'!P39-'6. Key Financials (accum)'!O39</f>
        <v>56559</v>
      </c>
      <c r="T39" s="23">
        <f t="shared" si="32"/>
        <v>180368</v>
      </c>
      <c r="U39" s="23">
        <f>-('4. Cash Flow Statement (accum)'!P27)</f>
        <v>155979</v>
      </c>
      <c r="V39" s="23">
        <f>'6. Key Financials (accum)'!R39-'6. Key Financials (accum)'!Q39</f>
        <v>74425</v>
      </c>
      <c r="W39" s="23">
        <f>'6. Key Financials (accum)'!S39-'6. Key Financials (accum)'!R39</f>
        <v>34224</v>
      </c>
      <c r="X39" s="23">
        <f t="shared" si="33"/>
        <v>108649</v>
      </c>
      <c r="Y39" s="23">
        <f>'6. Key Financials (accum)'!T39</f>
        <v>124954</v>
      </c>
    </row>
    <row r="40" spans="1:25" ht="13" x14ac:dyDescent="0.3">
      <c r="B40" s="9"/>
      <c r="C40" s="23"/>
      <c r="D40" s="23"/>
      <c r="E40" s="22"/>
      <c r="F40" s="23"/>
      <c r="G40" s="23"/>
      <c r="H40" s="23"/>
      <c r="I40" s="22"/>
      <c r="J40" s="23"/>
      <c r="K40" s="22"/>
      <c r="L40" s="22"/>
      <c r="M40" s="22"/>
      <c r="N40" s="23"/>
      <c r="O40" s="22"/>
      <c r="P40" s="22"/>
      <c r="Q40" s="22"/>
      <c r="R40" s="23"/>
      <c r="S40" s="22"/>
      <c r="T40" s="22"/>
      <c r="U40" s="22"/>
      <c r="V40" s="22"/>
      <c r="W40" s="22"/>
      <c r="X40" s="22"/>
      <c r="Y40" s="22">
        <f>'6. Key Financials (accum)'!T40</f>
        <v>0</v>
      </c>
    </row>
    <row r="41" spans="1:25" s="7" customFormat="1" ht="13" x14ac:dyDescent="0.3">
      <c r="A41" s="7" t="s">
        <v>108</v>
      </c>
      <c r="B41" s="9" t="s">
        <v>109</v>
      </c>
      <c r="C41" s="22">
        <f t="shared" ref="C41:U41" si="34">C35-C37</f>
        <v>43902</v>
      </c>
      <c r="D41" s="22">
        <f t="shared" si="34"/>
        <v>-1000022</v>
      </c>
      <c r="E41" s="22">
        <f t="shared" si="34"/>
        <v>-338469</v>
      </c>
      <c r="F41" s="22">
        <f>F35-F37</f>
        <v>792509</v>
      </c>
      <c r="G41" s="22">
        <f>G35-G37</f>
        <v>-1931428</v>
      </c>
      <c r="H41" s="22">
        <f>G41+F41</f>
        <v>-1138919</v>
      </c>
      <c r="I41" s="22">
        <f t="shared" si="34"/>
        <v>-610261</v>
      </c>
      <c r="J41" s="22">
        <f>J35-J37</f>
        <v>1267381</v>
      </c>
      <c r="K41" s="22">
        <f t="shared" si="34"/>
        <v>-2271207</v>
      </c>
      <c r="L41" s="22">
        <f>K41+J41</f>
        <v>-1003826</v>
      </c>
      <c r="M41" s="22">
        <f t="shared" si="34"/>
        <v>-673027</v>
      </c>
      <c r="N41" s="22">
        <f>N35-N37</f>
        <v>1626303</v>
      </c>
      <c r="O41" s="22">
        <f t="shared" ref="O41" si="35">O35-O37</f>
        <v>-4435416</v>
      </c>
      <c r="P41" s="22">
        <f>O41+N41</f>
        <v>-2809113</v>
      </c>
      <c r="Q41" s="22">
        <f t="shared" si="34"/>
        <v>-1282294</v>
      </c>
      <c r="R41" s="22">
        <f t="shared" si="34"/>
        <v>2944382</v>
      </c>
      <c r="S41" s="22">
        <f t="shared" si="34"/>
        <v>-2709019</v>
      </c>
      <c r="T41" s="22">
        <f t="shared" si="34"/>
        <v>235363</v>
      </c>
      <c r="U41" s="22">
        <f t="shared" si="34"/>
        <v>-2253650</v>
      </c>
      <c r="V41" s="22">
        <f>V35-V37</f>
        <v>1064987</v>
      </c>
      <c r="W41" s="22">
        <f>W35-W37</f>
        <v>-1098272.4298421713</v>
      </c>
      <c r="X41" s="22">
        <f>X35-X37</f>
        <v>-33285.429842171259</v>
      </c>
      <c r="Y41" s="22">
        <f>'6. Key Financials (accum)'!T41</f>
        <v>-316903</v>
      </c>
    </row>
    <row r="42" spans="1:25" ht="13" x14ac:dyDescent="0.3">
      <c r="B42" s="9"/>
      <c r="C42" s="23"/>
      <c r="D42" s="23"/>
      <c r="E42" s="22"/>
      <c r="F42" s="22"/>
      <c r="G42" s="23"/>
      <c r="H42" s="23"/>
      <c r="I42" s="22"/>
      <c r="J42" s="23"/>
      <c r="K42" s="22"/>
      <c r="L42" s="22"/>
      <c r="M42" s="22"/>
      <c r="N42" s="23"/>
      <c r="O42" s="22"/>
      <c r="P42" s="22"/>
      <c r="Q42" s="22"/>
      <c r="R42" s="23"/>
      <c r="S42" s="22"/>
      <c r="T42" s="22"/>
      <c r="U42" s="22"/>
      <c r="V42" s="22"/>
      <c r="W42" s="22"/>
      <c r="X42" s="22"/>
      <c r="Y42" s="22">
        <f>'6. Key Financials (accum)'!T42</f>
        <v>0</v>
      </c>
    </row>
    <row r="43" spans="1:25" s="7" customFormat="1" ht="13" x14ac:dyDescent="0.3">
      <c r="A43" s="14" t="s">
        <v>179</v>
      </c>
      <c r="B43" s="44"/>
      <c r="C43" s="46">
        <f>SUM(C44:C49)</f>
        <v>-5048</v>
      </c>
      <c r="D43" s="46">
        <f>SUM(D44:D49)</f>
        <v>1022288</v>
      </c>
      <c r="E43" s="46"/>
      <c r="F43" s="46"/>
      <c r="G43" s="46">
        <f t="shared" ref="G43:W43" si="36">SUM(G44:G49)</f>
        <v>2289297</v>
      </c>
      <c r="H43" s="46">
        <f>G43</f>
        <v>2289297</v>
      </c>
      <c r="I43" s="46">
        <f t="shared" si="36"/>
        <v>3331924</v>
      </c>
      <c r="J43" s="46">
        <f t="shared" si="36"/>
        <v>3036090</v>
      </c>
      <c r="K43" s="46">
        <f t="shared" si="36"/>
        <v>3511008</v>
      </c>
      <c r="L43" s="46">
        <f>K43</f>
        <v>3511008</v>
      </c>
      <c r="M43" s="46">
        <f t="shared" si="36"/>
        <v>4628705</v>
      </c>
      <c r="N43" s="46">
        <f t="shared" si="36"/>
        <v>2764662</v>
      </c>
      <c r="O43" s="46">
        <f t="shared" si="36"/>
        <v>8471454</v>
      </c>
      <c r="P43" s="46">
        <f>O43</f>
        <v>8471454</v>
      </c>
      <c r="Q43" s="46">
        <f t="shared" si="36"/>
        <v>10364223</v>
      </c>
      <c r="R43" s="46">
        <f t="shared" si="36"/>
        <v>7387871</v>
      </c>
      <c r="S43" s="46">
        <f>SUM(S44:S49)</f>
        <v>10269978</v>
      </c>
      <c r="T43" s="46">
        <f>S43</f>
        <v>10269978</v>
      </c>
      <c r="U43" s="46">
        <f t="shared" si="36"/>
        <v>12854094</v>
      </c>
      <c r="V43" s="46">
        <f t="shared" si="36"/>
        <v>12018870</v>
      </c>
      <c r="W43" s="46">
        <f t="shared" si="36"/>
        <v>13118870</v>
      </c>
      <c r="X43" s="46">
        <f>W43</f>
        <v>13118870</v>
      </c>
      <c r="Y43" s="46">
        <f>'6. Key Financials (accum)'!T43</f>
        <v>13566754</v>
      </c>
    </row>
    <row r="44" spans="1:25" ht="13" x14ac:dyDescent="0.3">
      <c r="A44" s="6" t="s">
        <v>110</v>
      </c>
      <c r="B44" s="9" t="s">
        <v>0</v>
      </c>
      <c r="C44" s="22">
        <f>-('1. Balance Sheet'!B15)</f>
        <v>-5878</v>
      </c>
      <c r="D44" s="22">
        <f>-('1. Balance Sheet'!C16)</f>
        <v>-29087</v>
      </c>
      <c r="E44" s="22"/>
      <c r="F44" s="22"/>
      <c r="G44" s="22">
        <f>-('1. Balance Sheet'!D16)</f>
        <v>-392417</v>
      </c>
      <c r="H44" s="22">
        <f>G44</f>
        <v>-392417</v>
      </c>
      <c r="I44" s="22">
        <f>-('1. Balance Sheet'!E16)</f>
        <v>-499890</v>
      </c>
      <c r="J44" s="22">
        <f>-('1. Balance Sheet'!F16)</f>
        <v>-784838</v>
      </c>
      <c r="K44" s="22">
        <f>-('1. Balance Sheet'!G16)</f>
        <v>-2726478</v>
      </c>
      <c r="L44" s="22">
        <f>K44</f>
        <v>-2726478</v>
      </c>
      <c r="M44" s="22">
        <f>-('1. Balance Sheet'!H16)</f>
        <v>-2021130</v>
      </c>
      <c r="N44" s="22">
        <f>-('1. Balance Sheet'!I16)</f>
        <v>-5239436</v>
      </c>
      <c r="O44" s="22">
        <f>-('1. Balance Sheet'!J16)</f>
        <v>-3161032</v>
      </c>
      <c r="P44" s="22">
        <f>O44</f>
        <v>-3161032</v>
      </c>
      <c r="Q44" s="22">
        <f>-('1. Balance Sheet'!K16)</f>
        <v>-1172651</v>
      </c>
      <c r="R44" s="22">
        <f>-('1. Balance Sheet'!L16)</f>
        <v>-4395074</v>
      </c>
      <c r="S44" s="22">
        <f>-('1. Balance Sheet'!M16)</f>
        <v>-3580665</v>
      </c>
      <c r="T44" s="22">
        <f>S44</f>
        <v>-3580665</v>
      </c>
      <c r="U44" s="22">
        <f>-('1. Balance Sheet'!N16)</f>
        <v>-2451462</v>
      </c>
      <c r="V44" s="22">
        <f>-('1. Balance Sheet'!P16)</f>
        <v>-673040</v>
      </c>
      <c r="W44" s="22">
        <f>-('1. Balance Sheet'!P16)</f>
        <v>-673040</v>
      </c>
      <c r="X44" s="22">
        <f t="shared" ref="X44:X49" si="37">W44</f>
        <v>-673040</v>
      </c>
      <c r="Y44" s="22">
        <f>'6. Key Financials (accum)'!T44</f>
        <v>-3867176</v>
      </c>
    </row>
    <row r="45" spans="1:25" ht="13" x14ac:dyDescent="0.3">
      <c r="A45" s="6" t="s">
        <v>111</v>
      </c>
      <c r="B45" s="9" t="s">
        <v>0</v>
      </c>
      <c r="C45" s="22" t="s">
        <v>10</v>
      </c>
      <c r="D45" s="22" t="s">
        <v>10</v>
      </c>
      <c r="E45" s="22"/>
      <c r="F45" s="22"/>
      <c r="G45" s="22" t="s">
        <v>10</v>
      </c>
      <c r="H45" s="22" t="str">
        <f t="shared" ref="H45:H49" si="38">G45</f>
        <v>-</v>
      </c>
      <c r="I45" s="22" t="s">
        <v>10</v>
      </c>
      <c r="J45" s="22" t="s">
        <v>10</v>
      </c>
      <c r="K45" s="22" t="s">
        <v>10</v>
      </c>
      <c r="L45" s="22" t="str">
        <f t="shared" ref="L45:L49" si="39">K45</f>
        <v>-</v>
      </c>
      <c r="M45" s="22" t="s">
        <v>10</v>
      </c>
      <c r="N45" s="22">
        <v>-2693878</v>
      </c>
      <c r="O45" s="22">
        <v>0</v>
      </c>
      <c r="P45" s="22">
        <f t="shared" ref="P45:P49" si="40">O45</f>
        <v>0</v>
      </c>
      <c r="Q45" s="22">
        <v>0</v>
      </c>
      <c r="R45" s="22">
        <v>-2000000</v>
      </c>
      <c r="S45" s="22">
        <v>0</v>
      </c>
      <c r="T45" s="22">
        <f t="shared" ref="T45:T49" si="41">S45</f>
        <v>0</v>
      </c>
      <c r="U45" s="22">
        <v>0</v>
      </c>
      <c r="V45" s="22">
        <v>-2000000</v>
      </c>
      <c r="W45" s="22">
        <f>-('1. Balance Sheet'!P17)</f>
        <v>-900000</v>
      </c>
      <c r="X45" s="22">
        <f t="shared" si="37"/>
        <v>-900000</v>
      </c>
      <c r="Y45" s="22">
        <f>'6. Key Financials (accum)'!T45</f>
        <v>-226393</v>
      </c>
    </row>
    <row r="46" spans="1:25" ht="13" x14ac:dyDescent="0.3">
      <c r="A46" s="6" t="s">
        <v>119</v>
      </c>
      <c r="B46" s="9" t="s">
        <v>0</v>
      </c>
      <c r="C46" s="23">
        <f>'1. Balance Sheet'!B34</f>
        <v>0</v>
      </c>
      <c r="D46" s="22">
        <f>'1. Balance Sheet'!C34</f>
        <v>589472</v>
      </c>
      <c r="E46" s="22"/>
      <c r="F46" s="22"/>
      <c r="G46" s="22">
        <f>'1. Balance Sheet'!D34</f>
        <v>1471664</v>
      </c>
      <c r="H46" s="22">
        <f t="shared" si="38"/>
        <v>1471664</v>
      </c>
      <c r="I46" s="22">
        <f>'1. Balance Sheet'!E34</f>
        <v>3530841</v>
      </c>
      <c r="J46" s="22">
        <f>'1. Balance Sheet'!F34</f>
        <v>3482987</v>
      </c>
      <c r="K46" s="22">
        <f>'1. Balance Sheet'!G34</f>
        <v>4111952</v>
      </c>
      <c r="L46" s="22">
        <f t="shared" si="39"/>
        <v>4111952</v>
      </c>
      <c r="M46" s="22">
        <f>'1. Balance Sheet'!H34</f>
        <v>4387807</v>
      </c>
      <c r="N46" s="22">
        <f>'1. Balance Sheet'!I34</f>
        <v>7842556</v>
      </c>
      <c r="O46" s="22">
        <f>'1. Balance Sheet'!J34</f>
        <v>8512035</v>
      </c>
      <c r="P46" s="22">
        <f t="shared" si="40"/>
        <v>8512035</v>
      </c>
      <c r="Q46" s="22">
        <f>'1. Balance Sheet'!K34</f>
        <v>4614531</v>
      </c>
      <c r="R46" s="22">
        <f>'1. Balance Sheet'!L34</f>
        <v>8222821</v>
      </c>
      <c r="S46" s="22">
        <f>'1. Balance Sheet'!M34</f>
        <v>8309933</v>
      </c>
      <c r="T46" s="22">
        <f t="shared" si="41"/>
        <v>8309933</v>
      </c>
      <c r="U46" s="22">
        <f>'1. Balance Sheet'!N34</f>
        <v>13108229</v>
      </c>
      <c r="V46" s="22">
        <f>'1. Balance Sheet'!P34</f>
        <v>8918037</v>
      </c>
      <c r="W46" s="22">
        <f>'1. Balance Sheet'!P34</f>
        <v>8918037</v>
      </c>
      <c r="X46" s="22">
        <f t="shared" si="37"/>
        <v>8918037</v>
      </c>
      <c r="Y46" s="22">
        <f>'6. Key Financials (accum)'!T46</f>
        <v>11125758</v>
      </c>
    </row>
    <row r="47" spans="1:25" ht="13" x14ac:dyDescent="0.3">
      <c r="A47" s="6" t="s">
        <v>120</v>
      </c>
      <c r="B47" s="9" t="s">
        <v>0</v>
      </c>
      <c r="C47" s="23" t="s">
        <v>10</v>
      </c>
      <c r="D47" s="22">
        <f>'1. Balance Sheet'!C35</f>
        <v>10022</v>
      </c>
      <c r="E47" s="22"/>
      <c r="F47" s="22"/>
      <c r="G47" s="22">
        <f>'1. Balance Sheet'!D35</f>
        <v>106454</v>
      </c>
      <c r="H47" s="22">
        <f t="shared" si="38"/>
        <v>106454</v>
      </c>
      <c r="I47" s="22">
        <f>'1. Balance Sheet'!E35</f>
        <v>151796</v>
      </c>
      <c r="J47" s="22">
        <f>'1. Balance Sheet'!F35</f>
        <v>158191</v>
      </c>
      <c r="K47" s="22">
        <f>'1. Balance Sheet'!G35</f>
        <v>398162</v>
      </c>
      <c r="L47" s="22">
        <f t="shared" si="39"/>
        <v>398162</v>
      </c>
      <c r="M47" s="22">
        <f>'1. Balance Sheet'!H35</f>
        <v>985792</v>
      </c>
      <c r="N47" s="22">
        <f>'1. Balance Sheet'!I35</f>
        <v>946521</v>
      </c>
      <c r="O47" s="22">
        <f>'1. Balance Sheet'!J35</f>
        <v>737178</v>
      </c>
      <c r="P47" s="22">
        <f t="shared" si="40"/>
        <v>737178</v>
      </c>
      <c r="Q47" s="22">
        <f>'1. Balance Sheet'!K35</f>
        <v>820520</v>
      </c>
      <c r="R47" s="22">
        <f>'1. Balance Sheet'!L35</f>
        <v>800944</v>
      </c>
      <c r="S47" s="22">
        <f>'1. Balance Sheet'!M35</f>
        <v>800236</v>
      </c>
      <c r="T47" s="22">
        <f t="shared" si="41"/>
        <v>800236</v>
      </c>
      <c r="U47" s="22">
        <f>'1. Balance Sheet'!N35</f>
        <v>914213</v>
      </c>
      <c r="V47" s="22">
        <f>'1. Balance Sheet'!P35</f>
        <v>838316</v>
      </c>
      <c r="W47" s="22">
        <f>'1. Balance Sheet'!P35</f>
        <v>838316</v>
      </c>
      <c r="X47" s="22">
        <f t="shared" si="37"/>
        <v>838316</v>
      </c>
      <c r="Y47" s="22">
        <f>'6. Key Financials (accum)'!T47</f>
        <v>781963</v>
      </c>
    </row>
    <row r="48" spans="1:25" ht="13" x14ac:dyDescent="0.3">
      <c r="A48" s="6" t="s">
        <v>121</v>
      </c>
      <c r="B48" s="9" t="s">
        <v>0</v>
      </c>
      <c r="C48" s="23">
        <v>0</v>
      </c>
      <c r="D48" s="22">
        <f>'1. Balance Sheet'!C41</f>
        <v>446523</v>
      </c>
      <c r="E48" s="22"/>
      <c r="F48" s="22"/>
      <c r="G48" s="22">
        <f>'1. Balance Sheet'!D41</f>
        <v>1037338</v>
      </c>
      <c r="H48" s="22">
        <f t="shared" si="38"/>
        <v>1037338</v>
      </c>
      <c r="I48" s="22">
        <f>'1. Balance Sheet'!E41</f>
        <v>55836</v>
      </c>
      <c r="J48" s="22">
        <f>'1. Balance Sheet'!F41</f>
        <v>90599</v>
      </c>
      <c r="K48" s="22">
        <f>'1. Balance Sheet'!G41</f>
        <v>1503541</v>
      </c>
      <c r="L48" s="22">
        <f t="shared" si="39"/>
        <v>1503541</v>
      </c>
      <c r="M48" s="22">
        <f>'1. Balance Sheet'!H41</f>
        <v>1040028</v>
      </c>
      <c r="N48" s="22">
        <f>'1. Balance Sheet'!I41</f>
        <v>1693624</v>
      </c>
      <c r="O48" s="22">
        <f>'1. Balance Sheet'!J41</f>
        <v>2192772</v>
      </c>
      <c r="P48" s="22">
        <f t="shared" si="40"/>
        <v>2192772</v>
      </c>
      <c r="Q48" s="22">
        <f>'1. Balance Sheet'!K41</f>
        <v>5865933</v>
      </c>
      <c r="R48" s="22">
        <f>'1. Balance Sheet'!L41</f>
        <v>4536573</v>
      </c>
      <c r="S48" s="22">
        <f>'1. Balance Sheet'!M41</f>
        <v>4501472</v>
      </c>
      <c r="T48" s="22">
        <f t="shared" si="41"/>
        <v>4501472</v>
      </c>
      <c r="U48" s="22">
        <f>'1. Balance Sheet'!N41</f>
        <v>869843</v>
      </c>
      <c r="V48" s="22">
        <f>'1. Balance Sheet'!P41</f>
        <v>4585532</v>
      </c>
      <c r="W48" s="22">
        <f>'1. Balance Sheet'!P41</f>
        <v>4585532</v>
      </c>
      <c r="X48" s="22">
        <f t="shared" si="37"/>
        <v>4585532</v>
      </c>
      <c r="Y48" s="22">
        <f>'6. Key Financials (accum)'!T48</f>
        <v>5342390</v>
      </c>
    </row>
    <row r="49" spans="1:25" ht="13" x14ac:dyDescent="0.3">
      <c r="A49" s="6" t="s">
        <v>122</v>
      </c>
      <c r="B49" s="9" t="s">
        <v>0</v>
      </c>
      <c r="C49" s="23">
        <f>'1. Balance Sheet'!B42</f>
        <v>830</v>
      </c>
      <c r="D49" s="22">
        <f>'1. Balance Sheet'!C42</f>
        <v>5358</v>
      </c>
      <c r="E49" s="22"/>
      <c r="F49" s="22"/>
      <c r="G49" s="22">
        <f>'1. Balance Sheet'!D42</f>
        <v>66258</v>
      </c>
      <c r="H49" s="22">
        <f t="shared" si="38"/>
        <v>66258</v>
      </c>
      <c r="I49" s="22">
        <f>'1. Balance Sheet'!E42</f>
        <v>93341</v>
      </c>
      <c r="J49" s="22">
        <f>'1. Balance Sheet'!F42</f>
        <v>89151</v>
      </c>
      <c r="K49" s="22">
        <f>'1. Balance Sheet'!G42</f>
        <v>223831</v>
      </c>
      <c r="L49" s="22">
        <f t="shared" si="39"/>
        <v>223831</v>
      </c>
      <c r="M49" s="22">
        <f>'1. Balance Sheet'!H42</f>
        <v>236208</v>
      </c>
      <c r="N49" s="22">
        <f>'1. Balance Sheet'!I42</f>
        <v>215275</v>
      </c>
      <c r="O49" s="22">
        <f>'1. Balance Sheet'!J42</f>
        <v>190501</v>
      </c>
      <c r="P49" s="22">
        <f t="shared" si="40"/>
        <v>190501</v>
      </c>
      <c r="Q49" s="22">
        <f>'1. Balance Sheet'!K42</f>
        <v>235890</v>
      </c>
      <c r="R49" s="22">
        <f>'1. Balance Sheet'!L42</f>
        <v>222607</v>
      </c>
      <c r="S49" s="22">
        <f>'1. Balance Sheet'!M42</f>
        <v>239002</v>
      </c>
      <c r="T49" s="22">
        <f t="shared" si="41"/>
        <v>239002</v>
      </c>
      <c r="U49" s="22">
        <f>'1. Balance Sheet'!N42</f>
        <v>413271</v>
      </c>
      <c r="V49" s="22">
        <f>'1. Balance Sheet'!P42</f>
        <v>350025</v>
      </c>
      <c r="W49" s="22">
        <f>'1. Balance Sheet'!P42</f>
        <v>350025</v>
      </c>
      <c r="X49" s="22">
        <f t="shared" si="37"/>
        <v>350025</v>
      </c>
      <c r="Y49" s="22">
        <f>'6. Key Financials (accum)'!T49</f>
        <v>410212</v>
      </c>
    </row>
    <row r="50" spans="1:25" ht="13" x14ac:dyDescent="0.3">
      <c r="B50" s="9"/>
      <c r="C50" s="23"/>
      <c r="D50" s="23"/>
      <c r="E50" s="22"/>
      <c r="F50" s="22"/>
      <c r="G50" s="23"/>
      <c r="H50" s="23"/>
      <c r="I50" s="22"/>
      <c r="J50" s="23"/>
      <c r="K50" s="22"/>
      <c r="L50" s="22"/>
      <c r="M50" s="22"/>
      <c r="N50" s="23"/>
      <c r="O50" s="22"/>
      <c r="P50" s="22"/>
      <c r="Q50" s="22"/>
      <c r="R50" s="23"/>
      <c r="S50" s="22"/>
      <c r="T50" s="22"/>
      <c r="U50" s="22"/>
      <c r="V50" s="22"/>
      <c r="W50" s="22"/>
      <c r="X50" s="22"/>
      <c r="Y50" s="22">
        <f>'6. Key Financials (accum)'!T50</f>
        <v>0</v>
      </c>
    </row>
    <row r="51" spans="1:25" s="7" customFormat="1" ht="13" x14ac:dyDescent="0.3">
      <c r="A51" s="7" t="s">
        <v>156</v>
      </c>
      <c r="B51" s="9" t="s">
        <v>155</v>
      </c>
      <c r="C51" s="32">
        <f>C43/C11</f>
        <v>-0.17790935363360824</v>
      </c>
      <c r="D51" s="32">
        <f>D43/D11</f>
        <v>2.4822455322455323</v>
      </c>
      <c r="E51" s="33"/>
      <c r="F51" s="33"/>
      <c r="G51" s="32">
        <f>G43/(G11+F11+E11)</f>
        <v>0.86347119420414054</v>
      </c>
      <c r="H51" s="32">
        <f>G51</f>
        <v>0.86347119420414054</v>
      </c>
      <c r="I51" s="34">
        <f>I43/(I11+G11+F11)</f>
        <v>1.3038808166268163</v>
      </c>
      <c r="J51" s="32">
        <f>J43/(J11+G11+I11)</f>
        <v>0.90066488813367651</v>
      </c>
      <c r="K51" s="32">
        <f>K43/(K11+J11+I11)</f>
        <v>1.0867729417369074</v>
      </c>
      <c r="L51" s="32">
        <f>K51</f>
        <v>1.0867729417369074</v>
      </c>
      <c r="M51" s="34">
        <f>M43/(M11+K11+J11)</f>
        <v>1.1884765630014886</v>
      </c>
      <c r="N51" s="32">
        <f>N43/(N11+K11+M11)</f>
        <v>0.56586872492040541</v>
      </c>
      <c r="O51" s="32">
        <f>O43/(O11+N11+M11)</f>
        <v>1.9009767817700913</v>
      </c>
      <c r="P51" s="32">
        <f>O51</f>
        <v>1.9009767817700913</v>
      </c>
      <c r="Q51" s="34">
        <f>Q43/(Q11+O11+N11)</f>
        <v>1.9974284914208207</v>
      </c>
      <c r="R51" s="32">
        <f>R43/(R11+O11+Q11)</f>
        <v>1.2193244514305774</v>
      </c>
      <c r="S51" s="32">
        <f>S43/(S11+R11+Q11)</f>
        <v>1.6964761455450805</v>
      </c>
      <c r="T51" s="32">
        <f>S51</f>
        <v>1.6964761455450805</v>
      </c>
      <c r="U51" s="32">
        <f>U43/(U11+S11+R11)</f>
        <v>2.992878751577746</v>
      </c>
      <c r="V51" s="32">
        <f>V43/(V11+S11+U11)</f>
        <v>3.7060299260759444</v>
      </c>
      <c r="W51" s="32">
        <f>W43/(W11+V11+U11)</f>
        <v>3.6855109665317016</v>
      </c>
      <c r="X51" s="32">
        <f>W51</f>
        <v>3.6855109665317016</v>
      </c>
      <c r="Y51" s="32">
        <f>'6. Key Financials (accum)'!T51</f>
        <v>3.4014816254624649</v>
      </c>
    </row>
  </sheetData>
  <hyperlinks>
    <hyperlink ref="A2" location="'Contents '!C12" display="Назад к оглавлению" xr:uid="{3B75344A-2A75-4A0D-B7B2-405E1EEF1F4D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DE2BF-94FC-46B6-BC9B-1E78B4F2D6CB}">
  <dimension ref="A1:T16"/>
  <sheetViews>
    <sheetView tabSelected="1" zoomScale="85" zoomScaleNormal="85" workbookViewId="0">
      <pane xSplit="1" ySplit="3" topLeftCell="P4" activePane="bottomRight" state="frozen"/>
      <selection pane="topRight" activeCell="B1" sqref="B1"/>
      <selection pane="bottomLeft" activeCell="A4" sqref="A4"/>
      <selection pane="bottomRight" activeCell="T19" sqref="T19"/>
    </sheetView>
  </sheetViews>
  <sheetFormatPr defaultColWidth="8.81640625" defaultRowHeight="12.5" x14ac:dyDescent="0.25"/>
  <cols>
    <col min="1" max="1" width="81" style="6" customWidth="1"/>
    <col min="2" max="17" width="14.81640625" style="6" customWidth="1"/>
    <col min="18" max="16384" width="8.81640625" style="6"/>
  </cols>
  <sheetData>
    <row r="1" spans="1:20" ht="13" x14ac:dyDescent="0.3">
      <c r="A1" s="7" t="s">
        <v>3</v>
      </c>
    </row>
    <row r="2" spans="1:20" x14ac:dyDescent="0.25">
      <c r="A2" s="8" t="s">
        <v>134</v>
      </c>
    </row>
    <row r="3" spans="1:20" ht="13" x14ac:dyDescent="0.3">
      <c r="A3" s="35" t="s">
        <v>87</v>
      </c>
      <c r="B3" s="19" t="s">
        <v>137</v>
      </c>
      <c r="C3" s="19" t="s">
        <v>138</v>
      </c>
      <c r="D3" s="19" t="s">
        <v>150</v>
      </c>
      <c r="E3" s="19" t="s">
        <v>151</v>
      </c>
      <c r="F3" s="19" t="s">
        <v>139</v>
      </c>
      <c r="G3" s="19" t="s">
        <v>140</v>
      </c>
      <c r="H3" s="19" t="s">
        <v>141</v>
      </c>
      <c r="I3" s="19" t="s">
        <v>142</v>
      </c>
      <c r="J3" s="19" t="s">
        <v>143</v>
      </c>
      <c r="K3" s="19" t="s">
        <v>144</v>
      </c>
      <c r="L3" s="19" t="s">
        <v>145</v>
      </c>
      <c r="M3" s="19" t="s">
        <v>146</v>
      </c>
      <c r="N3" s="19" t="s">
        <v>147</v>
      </c>
      <c r="O3" s="19" t="s">
        <v>148</v>
      </c>
      <c r="P3" s="19" t="s">
        <v>149</v>
      </c>
      <c r="Q3" s="19" t="s">
        <v>224</v>
      </c>
      <c r="R3" s="19" t="s">
        <v>229</v>
      </c>
      <c r="S3" s="19" t="s">
        <v>233</v>
      </c>
      <c r="T3" s="19" t="s">
        <v>250</v>
      </c>
    </row>
    <row r="4" spans="1:20" x14ac:dyDescent="0.25">
      <c r="A4" s="6" t="s">
        <v>158</v>
      </c>
      <c r="B4" s="36">
        <v>1.3</v>
      </c>
      <c r="C4" s="36">
        <v>9.3000000000000007</v>
      </c>
      <c r="D4" s="36">
        <v>29.2</v>
      </c>
      <c r="E4" s="36">
        <v>40.9</v>
      </c>
      <c r="F4" s="36">
        <v>40.9</v>
      </c>
      <c r="G4" s="36">
        <v>74.900000000000006</v>
      </c>
      <c r="H4" s="36">
        <v>81.8</v>
      </c>
      <c r="I4" s="36">
        <v>81.8</v>
      </c>
      <c r="J4" s="36">
        <v>133</v>
      </c>
      <c r="K4" s="36">
        <v>146.5</v>
      </c>
      <c r="L4" s="36">
        <v>149.9</v>
      </c>
      <c r="M4" s="36">
        <v>201.1</v>
      </c>
      <c r="N4" s="36">
        <v>213</v>
      </c>
      <c r="O4" s="36">
        <v>214.2</v>
      </c>
      <c r="P4" s="36">
        <v>240.1</v>
      </c>
      <c r="Q4" s="36">
        <v>245.3</v>
      </c>
      <c r="R4" s="6">
        <v>249.7</v>
      </c>
      <c r="S4" s="6">
        <v>239</v>
      </c>
      <c r="T4" s="36">
        <v>234</v>
      </c>
    </row>
    <row r="5" spans="1:20" x14ac:dyDescent="0.25">
      <c r="A5" s="6" t="s">
        <v>157</v>
      </c>
      <c r="B5" s="6">
        <v>4</v>
      </c>
      <c r="C5" s="6">
        <v>12</v>
      </c>
      <c r="D5" s="6">
        <v>22</v>
      </c>
      <c r="E5" s="6">
        <v>22</v>
      </c>
      <c r="F5" s="6">
        <v>25</v>
      </c>
      <c r="G5" s="6">
        <v>37</v>
      </c>
      <c r="H5" s="6">
        <v>40</v>
      </c>
      <c r="I5" s="6">
        <v>40</v>
      </c>
      <c r="J5" s="6">
        <v>52</v>
      </c>
      <c r="K5" s="6">
        <v>53</v>
      </c>
      <c r="L5" s="6">
        <v>55</v>
      </c>
      <c r="M5" s="6">
        <v>60</v>
      </c>
      <c r="N5" s="6">
        <v>60</v>
      </c>
      <c r="O5" s="6">
        <v>61</v>
      </c>
      <c r="P5" s="6">
        <v>71</v>
      </c>
      <c r="Q5" s="6">
        <v>81</v>
      </c>
      <c r="R5" s="6">
        <v>77</v>
      </c>
      <c r="S5" s="6">
        <v>81</v>
      </c>
      <c r="T5" s="6">
        <v>79</v>
      </c>
    </row>
    <row r="6" spans="1:20" x14ac:dyDescent="0.25">
      <c r="A6" s="6" t="s">
        <v>112</v>
      </c>
      <c r="B6" s="36">
        <v>0.3</v>
      </c>
      <c r="C6" s="36">
        <v>3.6</v>
      </c>
      <c r="D6" s="36">
        <v>11</v>
      </c>
      <c r="E6" s="36">
        <v>22.7</v>
      </c>
      <c r="F6" s="36">
        <v>26.3</v>
      </c>
      <c r="G6" s="36">
        <v>20.3</v>
      </c>
      <c r="H6" s="36">
        <v>46.6</v>
      </c>
      <c r="I6" s="36">
        <v>55.5</v>
      </c>
      <c r="J6" s="36">
        <v>40.299999999999997</v>
      </c>
      <c r="K6" s="36">
        <v>89.6</v>
      </c>
      <c r="L6" s="36">
        <v>103.9</v>
      </c>
      <c r="M6" s="36">
        <v>63.1</v>
      </c>
      <c r="N6" s="36">
        <v>126.8</v>
      </c>
      <c r="O6" s="36">
        <v>149.69999999999999</v>
      </c>
      <c r="P6" s="36">
        <v>56.5</v>
      </c>
      <c r="Q6" s="36">
        <v>118.5</v>
      </c>
      <c r="R6" s="6">
        <v>138.80000000000001</v>
      </c>
      <c r="S6" s="6">
        <v>56.5</v>
      </c>
      <c r="T6" s="36">
        <v>113</v>
      </c>
    </row>
    <row r="7" spans="1:20" x14ac:dyDescent="0.25">
      <c r="A7" s="6" t="s">
        <v>113</v>
      </c>
      <c r="B7" s="36">
        <v>0.2</v>
      </c>
      <c r="C7" s="36">
        <v>1.6</v>
      </c>
      <c r="D7" s="36">
        <v>4.3</v>
      </c>
      <c r="E7" s="36">
        <v>5.8</v>
      </c>
      <c r="F7" s="36">
        <v>6.1</v>
      </c>
      <c r="G7" s="36">
        <v>8.9</v>
      </c>
      <c r="H7" s="36">
        <v>11.3</v>
      </c>
      <c r="I7" s="36">
        <v>11.9</v>
      </c>
      <c r="J7" s="36">
        <v>16.3</v>
      </c>
      <c r="K7" s="36">
        <v>19.600000000000001</v>
      </c>
      <c r="L7" s="36">
        <v>20.399999999999999</v>
      </c>
      <c r="M7" s="36">
        <v>24.2</v>
      </c>
      <c r="N7" s="36">
        <v>26.6</v>
      </c>
      <c r="O7" s="36">
        <v>27.6</v>
      </c>
      <c r="P7" s="36">
        <v>30.5</v>
      </c>
      <c r="Q7" s="36">
        <v>32.700000000000003</v>
      </c>
      <c r="R7" s="6">
        <v>33.700000000000003</v>
      </c>
      <c r="S7" s="6">
        <v>36.6</v>
      </c>
      <c r="T7" s="36">
        <v>38.4</v>
      </c>
    </row>
    <row r="8" spans="1:20" x14ac:dyDescent="0.25">
      <c r="A8" s="6" t="s">
        <v>159</v>
      </c>
      <c r="B8" s="36">
        <v>3.3</v>
      </c>
      <c r="C8" s="36">
        <v>4</v>
      </c>
      <c r="D8" s="36">
        <v>5.2</v>
      </c>
      <c r="E8" s="36">
        <v>7.1</v>
      </c>
      <c r="F8" s="36">
        <v>7.7</v>
      </c>
      <c r="G8" s="36">
        <v>6.7</v>
      </c>
      <c r="H8" s="36">
        <v>9.6</v>
      </c>
      <c r="I8" s="36">
        <v>10.8</v>
      </c>
      <c r="J8" s="36">
        <v>10.1</v>
      </c>
      <c r="K8" s="36">
        <v>13.7</v>
      </c>
      <c r="L8" s="36">
        <v>14.4</v>
      </c>
      <c r="M8" s="36">
        <v>13.5</v>
      </c>
      <c r="N8" s="36">
        <v>18.5</v>
      </c>
      <c r="O8" s="36">
        <v>20</v>
      </c>
      <c r="P8" s="36">
        <v>12.9</v>
      </c>
      <c r="Q8" s="36">
        <v>17.8</v>
      </c>
      <c r="R8" s="6">
        <v>19.2</v>
      </c>
      <c r="S8" s="6">
        <v>14.1</v>
      </c>
      <c r="T8" s="36">
        <v>20</v>
      </c>
    </row>
    <row r="10" spans="1:20" x14ac:dyDescent="0.25">
      <c r="A10" s="6" t="s">
        <v>126</v>
      </c>
      <c r="M10" s="36">
        <v>8</v>
      </c>
      <c r="N10" s="36">
        <v>8.6999999999999993</v>
      </c>
      <c r="O10" s="36">
        <v>10.5</v>
      </c>
      <c r="P10" s="36">
        <v>10.4</v>
      </c>
      <c r="Q10" s="36">
        <v>11</v>
      </c>
      <c r="R10" s="6">
        <v>14.3</v>
      </c>
      <c r="S10" s="6">
        <v>23.8</v>
      </c>
      <c r="T10" s="36">
        <v>27.8</v>
      </c>
    </row>
    <row r="11" spans="1:20" x14ac:dyDescent="0.25">
      <c r="A11" s="6" t="s">
        <v>127</v>
      </c>
      <c r="M11" s="6">
        <v>2.1</v>
      </c>
      <c r="N11" s="6">
        <v>3.5</v>
      </c>
      <c r="O11" s="6">
        <v>5.7</v>
      </c>
      <c r="P11" s="6">
        <v>5.7</v>
      </c>
      <c r="Q11" s="6">
        <v>8.4</v>
      </c>
      <c r="R11" s="6">
        <v>11.7</v>
      </c>
      <c r="S11" s="6">
        <v>7</v>
      </c>
      <c r="T11" s="6">
        <v>10.5</v>
      </c>
    </row>
    <row r="12" spans="1:20" x14ac:dyDescent="0.25">
      <c r="A12" s="6" t="s">
        <v>128</v>
      </c>
      <c r="M12" s="6">
        <v>1.1100000000000001</v>
      </c>
      <c r="N12" s="6">
        <v>1.61</v>
      </c>
      <c r="O12" s="6">
        <v>2.11</v>
      </c>
      <c r="P12" s="6">
        <v>3.1</v>
      </c>
      <c r="Q12" s="6">
        <v>3.48</v>
      </c>
      <c r="R12" s="6">
        <v>4</v>
      </c>
      <c r="S12" s="6">
        <v>5.6</v>
      </c>
      <c r="T12" s="6">
        <v>6.2</v>
      </c>
    </row>
    <row r="13" spans="1:20" x14ac:dyDescent="0.25">
      <c r="A13" s="6" t="s">
        <v>129</v>
      </c>
      <c r="M13" s="6">
        <v>6.6</v>
      </c>
      <c r="N13" s="6">
        <v>6.6</v>
      </c>
      <c r="O13" s="6">
        <v>6.3</v>
      </c>
      <c r="P13" s="6">
        <v>6.5</v>
      </c>
      <c r="Q13" s="6">
        <v>7.2</v>
      </c>
      <c r="R13" s="6">
        <v>7.7</v>
      </c>
      <c r="S13" s="6">
        <v>6.2</v>
      </c>
      <c r="T13" s="6">
        <v>7.1</v>
      </c>
    </row>
    <row r="14" spans="1:20" x14ac:dyDescent="0.25">
      <c r="A14" s="6" t="s">
        <v>130</v>
      </c>
      <c r="M14" s="6">
        <v>5</v>
      </c>
      <c r="N14" s="6">
        <v>5</v>
      </c>
      <c r="O14" s="6">
        <v>6</v>
      </c>
      <c r="P14" s="6">
        <v>7</v>
      </c>
      <c r="Q14" s="6">
        <v>7</v>
      </c>
      <c r="R14" s="6">
        <v>11</v>
      </c>
      <c r="S14" s="6">
        <v>16</v>
      </c>
      <c r="T14" s="6">
        <v>16</v>
      </c>
    </row>
    <row r="16" spans="1:20" ht="13" x14ac:dyDescent="0.3">
      <c r="A16" s="37" t="s">
        <v>160</v>
      </c>
    </row>
  </sheetData>
  <hyperlinks>
    <hyperlink ref="A2" location="'Contents '!C12" display="Назад к оглавлению" xr:uid="{79AC9504-3D95-47F3-BF30-CF3D28EEDE4A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1000"/>
  <sheetViews>
    <sheetView zoomScale="85" zoomScaleNormal="85" workbookViewId="0">
      <selection activeCell="F25" sqref="F25"/>
    </sheetView>
  </sheetViews>
  <sheetFormatPr defaultColWidth="14.453125" defaultRowHeight="15" customHeight="1" x14ac:dyDescent="0.3"/>
  <cols>
    <col min="1" max="21" width="8.81640625" style="1" customWidth="1"/>
    <col min="22" max="26" width="8.54296875" style="1" customWidth="1"/>
    <col min="27" max="16384" width="14.453125" style="1"/>
  </cols>
  <sheetData>
    <row r="1" spans="1:26" ht="14.25" customHeight="1" x14ac:dyDescent="0.35">
      <c r="A1" s="2" t="s">
        <v>114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4.25" customHeigh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4.25" customHeight="1" x14ac:dyDescent="0.3">
      <c r="A3" s="67" t="s">
        <v>115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9"/>
      <c r="V3" s="3"/>
      <c r="W3" s="3"/>
      <c r="X3" s="3"/>
      <c r="Y3" s="3"/>
      <c r="Z3" s="3"/>
    </row>
    <row r="4" spans="1:26" ht="14.25" customHeight="1" x14ac:dyDescent="0.3">
      <c r="A4" s="70"/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2"/>
      <c r="V4" s="3"/>
      <c r="W4" s="3"/>
      <c r="X4" s="3"/>
      <c r="Y4" s="3"/>
      <c r="Z4" s="3"/>
    </row>
    <row r="5" spans="1:26" ht="14.25" customHeight="1" x14ac:dyDescent="0.3">
      <c r="A5" s="70"/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2"/>
      <c r="V5" s="3"/>
      <c r="W5" s="3"/>
      <c r="X5" s="3"/>
      <c r="Y5" s="3"/>
      <c r="Z5" s="3"/>
    </row>
    <row r="6" spans="1:26" ht="14.25" customHeight="1" x14ac:dyDescent="0.3">
      <c r="A6" s="70"/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2"/>
      <c r="V6" s="3"/>
      <c r="W6" s="3"/>
      <c r="X6" s="3"/>
      <c r="Y6" s="3"/>
      <c r="Z6" s="3"/>
    </row>
    <row r="7" spans="1:26" ht="14.25" customHeight="1" x14ac:dyDescent="0.3">
      <c r="A7" s="70"/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2"/>
      <c r="V7" s="3"/>
      <c r="W7" s="3"/>
      <c r="X7" s="3"/>
      <c r="Y7" s="3"/>
      <c r="Z7" s="3"/>
    </row>
    <row r="8" spans="1:26" ht="14.25" customHeight="1" x14ac:dyDescent="0.3">
      <c r="A8" s="70"/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2"/>
      <c r="V8" s="3"/>
      <c r="W8" s="3"/>
      <c r="X8" s="3"/>
      <c r="Y8" s="3"/>
      <c r="Z8" s="3"/>
    </row>
    <row r="9" spans="1:26" ht="14.25" customHeight="1" x14ac:dyDescent="0.3">
      <c r="A9" s="70"/>
      <c r="B9" s="71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2"/>
      <c r="V9" s="3"/>
      <c r="W9" s="3"/>
      <c r="X9" s="3"/>
      <c r="Y9" s="3"/>
      <c r="Z9" s="3"/>
    </row>
    <row r="10" spans="1:26" ht="14.25" customHeight="1" x14ac:dyDescent="0.3">
      <c r="A10" s="70"/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2"/>
      <c r="V10" s="3"/>
      <c r="W10" s="3"/>
      <c r="X10" s="3"/>
      <c r="Y10" s="3"/>
      <c r="Z10" s="3"/>
    </row>
    <row r="11" spans="1:26" ht="14.25" customHeight="1" x14ac:dyDescent="0.3">
      <c r="A11" s="70"/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2"/>
      <c r="V11" s="3"/>
      <c r="W11" s="3"/>
      <c r="X11" s="3"/>
      <c r="Y11" s="3"/>
      <c r="Z11" s="3"/>
    </row>
    <row r="12" spans="1:26" ht="14.25" customHeight="1" x14ac:dyDescent="0.3">
      <c r="A12" s="70"/>
      <c r="B12" s="71"/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72"/>
      <c r="V12" s="3"/>
      <c r="W12" s="3"/>
      <c r="X12" s="3"/>
      <c r="Y12" s="3"/>
      <c r="Z12" s="3"/>
    </row>
    <row r="13" spans="1:26" ht="14.25" customHeight="1" x14ac:dyDescent="0.3">
      <c r="A13" s="70"/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2"/>
      <c r="V13" s="3"/>
      <c r="W13" s="3"/>
      <c r="X13" s="3"/>
      <c r="Y13" s="3"/>
      <c r="Z13" s="3"/>
    </row>
    <row r="14" spans="1:26" ht="14.25" customHeight="1" x14ac:dyDescent="0.3">
      <c r="A14" s="70"/>
      <c r="B14" s="71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2"/>
      <c r="V14" s="3"/>
      <c r="W14" s="3"/>
      <c r="X14" s="3"/>
      <c r="Y14" s="3"/>
      <c r="Z14" s="3"/>
    </row>
    <row r="15" spans="1:26" ht="14.25" customHeight="1" x14ac:dyDescent="0.3">
      <c r="A15" s="70"/>
      <c r="B15" s="71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2"/>
      <c r="V15" s="3"/>
      <c r="W15" s="3"/>
      <c r="X15" s="3"/>
      <c r="Y15" s="3"/>
      <c r="Z15" s="3"/>
    </row>
    <row r="16" spans="1:26" ht="14.25" customHeight="1" x14ac:dyDescent="0.3">
      <c r="A16" s="70"/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2"/>
      <c r="V16" s="3"/>
      <c r="W16" s="3"/>
      <c r="X16" s="3"/>
      <c r="Y16" s="3"/>
      <c r="Z16" s="3"/>
    </row>
    <row r="17" spans="1:26" ht="14.25" customHeight="1" x14ac:dyDescent="0.3">
      <c r="A17" s="70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2"/>
      <c r="V17" s="3"/>
      <c r="W17" s="3"/>
      <c r="X17" s="3"/>
      <c r="Y17" s="3"/>
      <c r="Z17" s="3"/>
    </row>
    <row r="18" spans="1:26" ht="14.25" customHeight="1" x14ac:dyDescent="0.3">
      <c r="A18" s="70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2"/>
      <c r="V18" s="3"/>
      <c r="W18" s="3"/>
      <c r="X18" s="3"/>
      <c r="Y18" s="3"/>
      <c r="Z18" s="3"/>
    </row>
    <row r="19" spans="1:26" ht="14.25" customHeight="1" x14ac:dyDescent="0.3">
      <c r="A19" s="70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2"/>
      <c r="V19" s="3"/>
      <c r="W19" s="3"/>
      <c r="X19" s="3"/>
      <c r="Y19" s="3"/>
      <c r="Z19" s="3"/>
    </row>
    <row r="20" spans="1:26" ht="14.25" customHeight="1" x14ac:dyDescent="0.3">
      <c r="A20" s="70"/>
      <c r="B20" s="71"/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2"/>
      <c r="V20" s="3"/>
      <c r="W20" s="3"/>
      <c r="X20" s="3"/>
      <c r="Y20" s="3"/>
      <c r="Z20" s="3"/>
    </row>
    <row r="21" spans="1:26" ht="14.25" customHeight="1" x14ac:dyDescent="0.3">
      <c r="A21" s="70"/>
      <c r="B21" s="71"/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2"/>
      <c r="V21" s="3"/>
      <c r="W21" s="3"/>
      <c r="X21" s="3"/>
      <c r="Y21" s="3"/>
      <c r="Z21" s="3"/>
    </row>
    <row r="22" spans="1:26" ht="14.25" customHeight="1" x14ac:dyDescent="0.3">
      <c r="A22" s="70"/>
      <c r="B22" s="71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2"/>
      <c r="V22" s="3"/>
      <c r="W22" s="3"/>
      <c r="X22" s="3"/>
      <c r="Y22" s="3"/>
      <c r="Z22" s="3"/>
    </row>
    <row r="23" spans="1:26" ht="14.25" customHeight="1" x14ac:dyDescent="0.3">
      <c r="A23" s="70"/>
      <c r="B23" s="71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2"/>
      <c r="V23" s="3"/>
      <c r="W23" s="3"/>
      <c r="X23" s="3"/>
      <c r="Y23" s="3"/>
      <c r="Z23" s="3"/>
    </row>
    <row r="24" spans="1:26" ht="14.25" customHeight="1" x14ac:dyDescent="0.3">
      <c r="A24" s="73"/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5"/>
      <c r="V24" s="3"/>
      <c r="W24" s="3"/>
      <c r="X24" s="3"/>
      <c r="Y24" s="3"/>
      <c r="Z24" s="3"/>
    </row>
    <row r="25" spans="1:26" ht="14.25" customHeight="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4.25" customHeigh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4.25" customHeigh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4.25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4.25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4.25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4.25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4.25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4.25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4.25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4.25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4.25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4.25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4.2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4.2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4.2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4.2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4.2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4.2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4.2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4.2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4.2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4.2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4.2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4.2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4.2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4.2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4.2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4.2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4.2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4.2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4.2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4.2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4.2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4.2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4.2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4.2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4.2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4.2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4.2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4.2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4.2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4.2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4.2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4.2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4.2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4.2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4.2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4.2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4.2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4.2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4.2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4.2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4.2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4.2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4.2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4.2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4.2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4.2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4.2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4.2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4.2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4.2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4.2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4.2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4.2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4.2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4.2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4.2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4.2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4.2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4.2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4.2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4.2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4.2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4.2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4.2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4.2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4.2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4.2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4.2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4.2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4.2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4.2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4.2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4.2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4.2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4.2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4.2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4.2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4.2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4.2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4.2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4.2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4.2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4.2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4.2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4.2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4.2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4.2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4.2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4.2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4.2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4.2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4.2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4.2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4.2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4.2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4.2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4.2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4.2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4.2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4.2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4.2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4.2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4.2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4.2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4.2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4.2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4.2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4.2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4.2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4.2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4.2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4.2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4.2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4.2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4.2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4.2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4.2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4.2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4.2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4.2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4.2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4.2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4.2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4.2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4.2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4.2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4.2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4.2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4.2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4.2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4.2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4.2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4.2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4.2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4.2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4.2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4.2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4.2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4.2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4.2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4.2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4.2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4.2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4.2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4.2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4.2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4.2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4.2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4.2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4.2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4.2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4.2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4.2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4.2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4.2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4.2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4.2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4.2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4.2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4.2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4.2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4.2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4.2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4.2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4.2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4.2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4.2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4.2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4.2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4.2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4.2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4.2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4.2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4.2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4.2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4.2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4.2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4.2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4.2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4.2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4.2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4.2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4.2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4.2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4.2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4.2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4.2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4.2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4.2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4.2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4.2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4.2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4.2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4.2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4.2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4.2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4.2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4.2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4.2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4.2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4.2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4.2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4.2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4.2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4.2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4.2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4.2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4.2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4.2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4.2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4.2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4.2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4.2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4.2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4.2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4.2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4.2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4.2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4.2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4.2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4.2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4.2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4.2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4.2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4.2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4.2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4.2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4.2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4.2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4.2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4.2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4.2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4.2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4.2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4.2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4.2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4.2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4.2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4.2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4.2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4.2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4.2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4.2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4.2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4.2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4.2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4.2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4.2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4.2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4.2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4.2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4.2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4.2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4.2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4.2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4.2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4.2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4.2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4.2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4.2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4.2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4.2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4.2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4.2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4.2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4.2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4.2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4.2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4.2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4.2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4.2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4.2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4.2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4.2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4.2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4.2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4.2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4.2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4.2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4.2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4.2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4.2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4.2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4.2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4.2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4.2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4.2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4.2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4.2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4.2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4.2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4.2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4.2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4.2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4.2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4.2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4.2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4.2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4.2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4.2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4.2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4.2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4.2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4.2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4.2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4.2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4.2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4.2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4.2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4.2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4.2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4.2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4.2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4.2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4.2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4.2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4.2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4.2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4.2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4.2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4.2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4.2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4.2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4.2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4.2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4.2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4.2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4.2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4.2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4.2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4.2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4.2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4.2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4.2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4.2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4.2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4.2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4.2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4.2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4.2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4.2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4.2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4.2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4.2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4.2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4.2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4.2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4.2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4.2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4.2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4.2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4.2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4.2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4.2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4.2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4.2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4.2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4.2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4.2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4.2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4.2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4.2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4.2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4.2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4.2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4.2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4.2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4.2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4.2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4.2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4.2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4.2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4.2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4.2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4.2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4.2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4.2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4.2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4.2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4.2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4.2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4.2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4.2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4.2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4.2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4.2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4.2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4.2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4.2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4.2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4.2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4.2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4.2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4.2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4.2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4.2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4.2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4.2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4.2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4.2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4.2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4.2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4.2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4.2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4.2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4.2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4.2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4.2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4.2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4.2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4.2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4.2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4.2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4.2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4.2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4.2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4.2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4.2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4.2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4.2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4.2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4.2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4.2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4.2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4.2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4.2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4.2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4.2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4.2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4.2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4.2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4.2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4.2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4.2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4.2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4.2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4.2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4.2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4.2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4.2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4.2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4.2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4.2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4.2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4.2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4.2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4.2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4.2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4.2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4.2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4.2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4.2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4.2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4.2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4.2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4.2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4.2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4.2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4.2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4.2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4.2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4.2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4.2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4.2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4.2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4.2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4.2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4.2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4.2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4.2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4.2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4.2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4.2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4.2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4.2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4.2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4.2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4.2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4.2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4.2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4.2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4.2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4.2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4.2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4.2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4.2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4.2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4.2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4.2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4.2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4.2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4.2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4.2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4.2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4.2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4.2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4.2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4.2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4.2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4.2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4.2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4.2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4.2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4.2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4.2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4.2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4.2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4.2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4.2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4.2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4.2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4.2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4.2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4.2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4.2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4.2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4.2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4.2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4.2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4.2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4.2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4.2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4.2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4.2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4.2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4.2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4.2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4.2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4.2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4.2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4.2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4.2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4.2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4.2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4.2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4.2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4.2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4.2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4.2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4.2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4.2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4.2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4.2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4.2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4.2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4.2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4.2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4.2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4.2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4.2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4.2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4.2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4.2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4.2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4.2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4.2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4.2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4.2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4.2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4.2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4.2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4.2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4.2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4.2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4.2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4.2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4.2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4.2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4.2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4.2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4.2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4.2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4.2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4.2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4.2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4.2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4.2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4.2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4.2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4.2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4.2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4.2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4.2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4.2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4.2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4.2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4.2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4.2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4.2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4.2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4.2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4.2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4.2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4.2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4.2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4.2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4.2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4.2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4.2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4.2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4.2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4.2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4.2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4.2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4.2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4.2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4.2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4.2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4.2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4.2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4.2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4.2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4.2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4.2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4.2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4.2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4.2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4.2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4.2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4.2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4.2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4.2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4.2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4.2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4.2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4.2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4.2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4.2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4.2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4.2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4.2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4.2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4.2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4.2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4.2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4.2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4.2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4.2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4.2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4.2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4.2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4.2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4.2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4.2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4.2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4.2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4.2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4.2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4.2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4.2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4.2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4.2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4.2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4.2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4.2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4.2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4.2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4.2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4.2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4.2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4.2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4.2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4.2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4.2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4.2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4.2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4.2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4.2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4.2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4.2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4.2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4.2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4.2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4.2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4.2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4.2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4.2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4.2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4.2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4.2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4.2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4.2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4.2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4.2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4.2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4.2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4.2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4.2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4.2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4.2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4.2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4.2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4.2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4.2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4.2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4.2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4.2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4.2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4.2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4.2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4.2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4.2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4.2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4.2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4.2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4.2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4.2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4.2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4.2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4.2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4.2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4.2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4.2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4.2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4.2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4.2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4.2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4.2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4.2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4.2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4.2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4.2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4.2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4.2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4.2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4.2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4.2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4.2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4.2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4.2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4.2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4.2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4.2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4.2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4.2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4.2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4.2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4.2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4.2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4.2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4.2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4.2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4.2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4.2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4.2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4.2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4.2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4.2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4.2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4.2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4.2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4.2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4.2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4.2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4.2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4.2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4.2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4.2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4.2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4.2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4.2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4.2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4.2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4.2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4.2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4.2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4.2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4.2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4.2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4.2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4.2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4.2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4.2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4.2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4.2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4.2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4.2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4.2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4.2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4.2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4.2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4.2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4.2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4.2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4.2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4.2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4.2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4.2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4.2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4.2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4.2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4.2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4.2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4.2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4.2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4.2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4.2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4.2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4.2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4.2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4.2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4.2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4.2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4.2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4.2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4.2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4.2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4.2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4.2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4.2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4.2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4.2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4.2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4.2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4.2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4.2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4.2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4.2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4.2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4.2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4.2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4.2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4.2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4.2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4.2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4.2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4.2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4.2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4.2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4.2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4.2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4.2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4.2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4.2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4.2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4.2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4.2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4.2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4.2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4.2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4.2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4.2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4.2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4.2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4.2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4.2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4.2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4.2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4.2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4.2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4.2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4.2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4.25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4.25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4.25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4.25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4.25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4.25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4.25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4.25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4.25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4.25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4.25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4.25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4.25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4.25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4.25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4.25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4.25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4.25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4.25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4.25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4.25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4.25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4.25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4.25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4.25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4.25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4.25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4.25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4.25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4.25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4.25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4.25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4.25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4.25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4.25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4.25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4.25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4.25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4.25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4.25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4.25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4.25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4.25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4.25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4.25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4.25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4.25" customHeight="1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4.25" customHeight="1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4.25" customHeight="1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4.25" customHeight="1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4.25" customHeight="1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4.25" customHeight="1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4.25" customHeight="1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4.25" customHeight="1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4.25" customHeight="1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4.25" customHeight="1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4.25" customHeight="1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4.25" customHeight="1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4.25" customHeight="1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4.25" customHeight="1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4.25" customHeight="1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4.25" customHeight="1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4.25" customHeight="1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4.25" customHeight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4.25" customHeight="1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4.25" customHeight="1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4.25" customHeight="1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4.25" customHeight="1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4.25" customHeight="1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4.25" customHeigh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4.25" customHeigh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4.25" customHeight="1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4.25" customHeight="1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4.25" customHeight="1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4.25" customHeight="1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4.25" customHeight="1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4.25" customHeight="1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4.25" customHeight="1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4.25" customHeight="1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4.25" customHeight="1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4.25" customHeight="1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4.25" customHeight="1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4.25" customHeight="1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4.25" customHeight="1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4.25" customHeight="1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4.25" customHeight="1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4.25" customHeight="1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4.25" customHeight="1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4.25" customHeight="1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4.25" customHeight="1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4.25" customHeight="1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4.25" customHeight="1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4.25" customHeight="1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4.25" customHeight="1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4.25" customHeight="1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4.25" customHeight="1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4.25" customHeight="1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4.25" customHeight="1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4.25" customHeight="1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4.25" customHeight="1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4.25" customHeight="1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4.25" customHeight="1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4.25" customHeight="1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4.25" customHeight="1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4.25" customHeight="1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4.25" customHeight="1" x14ac:dyDescent="0.3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4.25" customHeight="1" x14ac:dyDescent="0.3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4.25" customHeight="1" x14ac:dyDescent="0.3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4.25" customHeight="1" x14ac:dyDescent="0.3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4.25" customHeight="1" x14ac:dyDescent="0.3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1">
    <mergeCell ref="A3:U24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Contents </vt:lpstr>
      <vt:lpstr>1. Balance Sheet</vt:lpstr>
      <vt:lpstr>2. Income Statement (accum)</vt:lpstr>
      <vt:lpstr>3. Income Statement (period)</vt:lpstr>
      <vt:lpstr>4. Cash Flow Statement (accum)</vt:lpstr>
      <vt:lpstr>5. Cash Flow Statement (period)</vt:lpstr>
      <vt:lpstr>6. Key Financials (accum)</vt:lpstr>
      <vt:lpstr>7. Key Financials (period)</vt:lpstr>
      <vt:lpstr>8. Key Operating Results</vt:lpstr>
      <vt:lpstr>Disclaimer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 Trusov</dc:creator>
  <cp:lastModifiedBy>Dina Maksutova</cp:lastModifiedBy>
  <dcterms:created xsi:type="dcterms:W3CDTF">2023-10-11T08:45:29Z</dcterms:created>
  <dcterms:modified xsi:type="dcterms:W3CDTF">2026-10-19T16:13:43Z</dcterms:modified>
</cp:coreProperties>
</file>